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31c39b44f59b082/Tariq Saifullah Shared/"/>
    </mc:Choice>
  </mc:AlternateContent>
  <xr:revisionPtr revIDLastSave="558" documentId="11_BEA61AB9614D3DC1D139E292AD70ADDE70D859E1" xr6:coauthVersionLast="47" xr6:coauthVersionMax="47" xr10:uidLastSave="{CCF57705-847E-4BE3-AD30-7ADA78B9649B}"/>
  <bookViews>
    <workbookView xWindow="-120" yWindow="-120" windowWidth="29040" windowHeight="15840" xr2:uid="{00000000-000D-0000-FFFF-FFFF00000000}"/>
  </bookViews>
  <sheets>
    <sheet name="BooksPrint" sheetId="1" r:id="rId1"/>
    <sheet name="Summary Pivot" sheetId="2" r:id="rId2"/>
    <sheet name="Payment" sheetId="3" r:id="rId3"/>
    <sheet name="New Books to Print" sheetId="5" r:id="rId4"/>
  </sheets>
  <definedNames>
    <definedName name="_xlnm._FilterDatabase" localSheetId="0" hidden="1">BooksPrint!$A$1:$AB$24</definedName>
    <definedName name="_xlnm._FilterDatabase" localSheetId="3" hidden="1">'New Books to Print'!$A$1:$M$2</definedName>
    <definedName name="BooksPrint" localSheetId="3">'New Books to Print'!$A$1:$M$2</definedName>
    <definedName name="BooksPrint">BooksPrint!$A$1:$AA$24</definedName>
  </definedNames>
  <calcPr calcId="191029"/>
  <pivotCaches>
    <pivotCache cacheId="0" r:id="rId5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" i="5" l="1"/>
  <c r="M2" i="5" s="1"/>
  <c r="L3" i="5"/>
  <c r="M3" i="5" s="1"/>
  <c r="L4" i="5"/>
  <c r="M4" i="5" s="1"/>
  <c r="L5" i="5"/>
  <c r="M5" i="5" s="1"/>
  <c r="L6" i="5"/>
  <c r="M6" i="5" s="1"/>
  <c r="L7" i="5"/>
  <c r="M7" i="5" s="1"/>
  <c r="L8" i="5"/>
  <c r="M8" i="5" s="1"/>
  <c r="L9" i="5"/>
  <c r="M9" i="5" s="1"/>
  <c r="L10" i="5"/>
  <c r="M10" i="5" s="1"/>
  <c r="L49" i="5"/>
  <c r="M49" i="5" s="1"/>
  <c r="I50" i="5"/>
  <c r="Q41" i="1"/>
  <c r="S41" i="1" s="1"/>
  <c r="O41" i="1"/>
  <c r="P41" i="1" s="1"/>
  <c r="Q40" i="1"/>
  <c r="S40" i="1" s="1"/>
  <c r="O40" i="1"/>
  <c r="P40" i="1" s="1"/>
  <c r="Q39" i="1"/>
  <c r="R39" i="1" s="1"/>
  <c r="O39" i="1"/>
  <c r="P39" i="1" s="1"/>
  <c r="Q38" i="1"/>
  <c r="R38" i="1" s="1"/>
  <c r="O38" i="1"/>
  <c r="P38" i="1" s="1"/>
  <c r="Q37" i="1"/>
  <c r="R37" i="1" s="1"/>
  <c r="O37" i="1"/>
  <c r="P37" i="1" s="1"/>
  <c r="Q36" i="1"/>
  <c r="S36" i="1" s="1"/>
  <c r="O36" i="1"/>
  <c r="P36" i="1" s="1"/>
  <c r="S35" i="1"/>
  <c r="U35" i="1" s="1"/>
  <c r="Q35" i="1"/>
  <c r="R35" i="1" s="1"/>
  <c r="O35" i="1"/>
  <c r="P35" i="1" s="1"/>
  <c r="Q34" i="1"/>
  <c r="S34" i="1" s="1"/>
  <c r="O34" i="1"/>
  <c r="P34" i="1" s="1"/>
  <c r="Q33" i="1"/>
  <c r="S33" i="1" s="1"/>
  <c r="O33" i="1"/>
  <c r="P33" i="1" s="1"/>
  <c r="Q32" i="1"/>
  <c r="S32" i="1" s="1"/>
  <c r="O32" i="1"/>
  <c r="P32" i="1" s="1"/>
  <c r="Q31" i="1"/>
  <c r="R31" i="1" s="1"/>
  <c r="O31" i="1"/>
  <c r="P31" i="1" s="1"/>
  <c r="Q30" i="1"/>
  <c r="S30" i="1" s="1"/>
  <c r="U30" i="1" s="1"/>
  <c r="O30" i="1"/>
  <c r="P30" i="1" s="1"/>
  <c r="Q29" i="1"/>
  <c r="R29" i="1" s="1"/>
  <c r="O29" i="1"/>
  <c r="P29" i="1" s="1"/>
  <c r="Q28" i="1"/>
  <c r="S28" i="1" s="1"/>
  <c r="O28" i="1"/>
  <c r="P28" i="1" s="1"/>
  <c r="Q27" i="1"/>
  <c r="R27" i="1" s="1"/>
  <c r="O27" i="1"/>
  <c r="P27" i="1" s="1"/>
  <c r="Q26" i="1"/>
  <c r="S26" i="1" s="1"/>
  <c r="O26" i="1"/>
  <c r="P26" i="1" s="1"/>
  <c r="H21" i="3"/>
  <c r="F21" i="3"/>
  <c r="O3" i="1"/>
  <c r="O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" i="1"/>
  <c r="Q25" i="1"/>
  <c r="R25" i="1" s="1"/>
  <c r="Q24" i="1"/>
  <c r="S24" i="1" s="1"/>
  <c r="Q23" i="1"/>
  <c r="S23" i="1" s="1"/>
  <c r="Q22" i="1"/>
  <c r="R22" i="1" s="1"/>
  <c r="Q21" i="1"/>
  <c r="S21" i="1" s="1"/>
  <c r="Q20" i="1"/>
  <c r="S20" i="1" s="1"/>
  <c r="Q19" i="1"/>
  <c r="S19" i="1" s="1"/>
  <c r="Q18" i="1"/>
  <c r="S18" i="1" s="1"/>
  <c r="Q17" i="1"/>
  <c r="R17" i="1" s="1"/>
  <c r="Q16" i="1"/>
  <c r="S16" i="1" s="1"/>
  <c r="Q15" i="1"/>
  <c r="S15" i="1" s="1"/>
  <c r="Q14" i="1"/>
  <c r="S14" i="1" s="1"/>
  <c r="Q13" i="1"/>
  <c r="S13" i="1" s="1"/>
  <c r="Q12" i="1"/>
  <c r="S12" i="1" s="1"/>
  <c r="Q11" i="1"/>
  <c r="S11" i="1" s="1"/>
  <c r="Q10" i="1"/>
  <c r="S10" i="1" s="1"/>
  <c r="Q9" i="1"/>
  <c r="R9" i="1" s="1"/>
  <c r="Q8" i="1"/>
  <c r="S8" i="1" s="1"/>
  <c r="Q7" i="1"/>
  <c r="S7" i="1" s="1"/>
  <c r="Q6" i="1"/>
  <c r="R6" i="1" s="1"/>
  <c r="Q5" i="1"/>
  <c r="S5" i="1" s="1"/>
  <c r="Q4" i="1"/>
  <c r="S4" i="1" s="1"/>
  <c r="Q3" i="1"/>
  <c r="S3" i="1" s="1"/>
  <c r="Q2" i="1"/>
  <c r="R2" i="1" s="1"/>
  <c r="AA2" i="1"/>
  <c r="W2" i="1"/>
  <c r="R32" i="1" l="1"/>
  <c r="R30" i="1"/>
  <c r="S31" i="1"/>
  <c r="T31" i="1" s="1"/>
  <c r="R34" i="1"/>
  <c r="S27" i="1"/>
  <c r="U27" i="1" s="1"/>
  <c r="S38" i="1"/>
  <c r="U38" i="1" s="1"/>
  <c r="R26" i="1"/>
  <c r="S39" i="1"/>
  <c r="T39" i="1" s="1"/>
  <c r="S17" i="1"/>
  <c r="U17" i="1" s="1"/>
  <c r="M50" i="5"/>
  <c r="T33" i="1"/>
  <c r="U33" i="1"/>
  <c r="T40" i="1"/>
  <c r="U40" i="1"/>
  <c r="U28" i="1"/>
  <c r="T28" i="1"/>
  <c r="U41" i="1"/>
  <c r="T41" i="1"/>
  <c r="U34" i="1"/>
  <c r="T34" i="1"/>
  <c r="U36" i="1"/>
  <c r="T36" i="1"/>
  <c r="U26" i="1"/>
  <c r="T26" i="1"/>
  <c r="T32" i="1"/>
  <c r="U32" i="1"/>
  <c r="R28" i="1"/>
  <c r="S29" i="1"/>
  <c r="T30" i="1"/>
  <c r="U31" i="1"/>
  <c r="R36" i="1"/>
  <c r="S37" i="1"/>
  <c r="T38" i="1"/>
  <c r="R33" i="1"/>
  <c r="T35" i="1"/>
  <c r="R41" i="1"/>
  <c r="R40" i="1"/>
  <c r="S6" i="1"/>
  <c r="U6" i="1" s="1"/>
  <c r="S22" i="1"/>
  <c r="U22" i="1" s="1"/>
  <c r="S9" i="1"/>
  <c r="U9" i="1" s="1"/>
  <c r="U14" i="1"/>
  <c r="T14" i="1"/>
  <c r="R16" i="1"/>
  <c r="S25" i="1"/>
  <c r="U25" i="1" s="1"/>
  <c r="R8" i="1"/>
  <c r="R14" i="1"/>
  <c r="R18" i="1"/>
  <c r="R24" i="1"/>
  <c r="H22" i="3"/>
  <c r="T7" i="1"/>
  <c r="U7" i="1"/>
  <c r="U13" i="1"/>
  <c r="T13" i="1"/>
  <c r="U4" i="1"/>
  <c r="T4" i="1"/>
  <c r="U18" i="1"/>
  <c r="T18" i="1"/>
  <c r="U3" i="1"/>
  <c r="T3" i="1"/>
  <c r="U5" i="1"/>
  <c r="T5" i="1"/>
  <c r="T23" i="1"/>
  <c r="U23" i="1"/>
  <c r="U19" i="1"/>
  <c r="T19" i="1"/>
  <c r="U24" i="1"/>
  <c r="T24" i="1"/>
  <c r="T12" i="1"/>
  <c r="U12" i="1"/>
  <c r="U8" i="1"/>
  <c r="T8" i="1"/>
  <c r="U10" i="1"/>
  <c r="T10" i="1"/>
  <c r="T15" i="1"/>
  <c r="U15" i="1"/>
  <c r="U20" i="1"/>
  <c r="T20" i="1"/>
  <c r="U11" i="1"/>
  <c r="T11" i="1"/>
  <c r="U16" i="1"/>
  <c r="T16" i="1"/>
  <c r="U21" i="1"/>
  <c r="T21" i="1"/>
  <c r="R3" i="1"/>
  <c r="R11" i="1"/>
  <c r="R19" i="1"/>
  <c r="R5" i="1"/>
  <c r="R13" i="1"/>
  <c r="R21" i="1"/>
  <c r="R10" i="1"/>
  <c r="R7" i="1"/>
  <c r="R15" i="1"/>
  <c r="R23" i="1"/>
  <c r="R4" i="1"/>
  <c r="R12" i="1"/>
  <c r="R20" i="1"/>
  <c r="X2" i="1"/>
  <c r="S2" i="1"/>
  <c r="T27" i="1" l="1"/>
  <c r="T17" i="1"/>
  <c r="U39" i="1"/>
  <c r="U37" i="1"/>
  <c r="T37" i="1"/>
  <c r="U29" i="1"/>
  <c r="T29" i="1"/>
  <c r="T6" i="1"/>
  <c r="T22" i="1"/>
  <c r="T9" i="1"/>
  <c r="T25" i="1"/>
  <c r="U2" i="1"/>
  <c r="T2" i="1"/>
  <c r="H42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  <c r="P3" i="1"/>
  <c r="P2" i="1"/>
  <c r="P25" i="1"/>
  <c r="P42" i="1" l="1"/>
</calcChain>
</file>

<file path=xl/sharedStrings.xml><?xml version="1.0" encoding="utf-8"?>
<sst xmlns="http://schemas.openxmlformats.org/spreadsheetml/2006/main" count="309" uniqueCount="123">
  <si>
    <t>OrderNo</t>
  </si>
  <si>
    <t>Language</t>
  </si>
  <si>
    <t>Entry Date</t>
  </si>
  <si>
    <t>Book Code</t>
  </si>
  <si>
    <t>Title (English)</t>
  </si>
  <si>
    <t>Pages</t>
  </si>
  <si>
    <t>Qty</t>
  </si>
  <si>
    <t>UnitCost</t>
  </si>
  <si>
    <t>TotalCost</t>
  </si>
  <si>
    <t>Printing Remarks</t>
  </si>
  <si>
    <t>Status</t>
  </si>
  <si>
    <t>Printer</t>
  </si>
  <si>
    <t>Files Received Date Goodword</t>
  </si>
  <si>
    <t>Sent to Printer Date</t>
  </si>
  <si>
    <t>Received from Printer</t>
  </si>
  <si>
    <t>Cost Rate 2 + 200 Rs</t>
  </si>
  <si>
    <t>Total Estimate Cost</t>
  </si>
  <si>
    <t>Selling Price 25%</t>
  </si>
  <si>
    <t>Profit</t>
  </si>
  <si>
    <t>Selling + 30%</t>
  </si>
  <si>
    <t>Discount 30%</t>
  </si>
  <si>
    <t>Final Profit</t>
  </si>
  <si>
    <t>500 Books Normal Printing</t>
  </si>
  <si>
    <t>Urdu</t>
  </si>
  <si>
    <t>UB-006</t>
  </si>
  <si>
    <t>Khatoon-e-Islam</t>
  </si>
  <si>
    <t>Printed</t>
  </si>
  <si>
    <t>Batch 1</t>
  </si>
  <si>
    <t>UB-002</t>
  </si>
  <si>
    <t>Aurat: Memaar-e-Insaaniyat</t>
  </si>
  <si>
    <t>Batch 2</t>
  </si>
  <si>
    <t>UB-043</t>
  </si>
  <si>
    <t>Seerat-e-Rasool</t>
  </si>
  <si>
    <t>English</t>
  </si>
  <si>
    <t>EB-139</t>
  </si>
  <si>
    <t>THE RELIGION OF HUMANITY: Islam’s Ethical and Spiritual Outlook</t>
  </si>
  <si>
    <t>UB-017</t>
  </si>
  <si>
    <t>Kitab-e-Marifat</t>
  </si>
  <si>
    <t>Title is included in the Book, I will give New Title</t>
  </si>
  <si>
    <t>Batch 3</t>
  </si>
  <si>
    <t>UB-069</t>
  </si>
  <si>
    <t>Azmat-e-Quran</t>
  </si>
  <si>
    <t>Add Two Lines on Title Page</t>
  </si>
  <si>
    <t>UB-062</t>
  </si>
  <si>
    <t>Safarnama Spain wa Falsteen</t>
  </si>
  <si>
    <t>Make Back Side Title, Front is given</t>
  </si>
  <si>
    <t>EB-007</t>
  </si>
  <si>
    <t>Leading A Spiritual Life</t>
  </si>
  <si>
    <t>EB-008</t>
  </si>
  <si>
    <t>Reflections on Life and Death</t>
  </si>
  <si>
    <t>EB-062</t>
  </si>
  <si>
    <t>The Secret of Success</t>
  </si>
  <si>
    <t>Replace</t>
  </si>
  <si>
    <t>EB-097</t>
  </si>
  <si>
    <t>Love of God</t>
  </si>
  <si>
    <t>EB-124</t>
  </si>
  <si>
    <t>WOMEN IN ISLAM</t>
  </si>
  <si>
    <t>Re-Printed Due to Mistake</t>
  </si>
  <si>
    <t>EB-111</t>
  </si>
  <si>
    <t>God and the Universe</t>
  </si>
  <si>
    <t>New Book, First Time</t>
  </si>
  <si>
    <t>Saifullah</t>
  </si>
  <si>
    <t>SrNo</t>
  </si>
  <si>
    <t>Files Available</t>
  </si>
  <si>
    <t>Yes</t>
  </si>
  <si>
    <t>20 Books for Zeba Appa</t>
  </si>
  <si>
    <t>Grand Total</t>
  </si>
  <si>
    <t>Final Selling (Manual)</t>
  </si>
  <si>
    <t>Row Labels</t>
  </si>
  <si>
    <t>(blank)</t>
  </si>
  <si>
    <t>Count of Book Code</t>
  </si>
  <si>
    <t>Sum of Qty</t>
  </si>
  <si>
    <t>Rate Per Page</t>
  </si>
  <si>
    <t>Title Charges</t>
  </si>
  <si>
    <t>Sum of Total Estimate Cost</t>
  </si>
  <si>
    <t>VendorName</t>
  </si>
  <si>
    <t>Hammad</t>
  </si>
  <si>
    <t>Order No</t>
  </si>
  <si>
    <t>Total Due</t>
  </si>
  <si>
    <t>Payment Date</t>
  </si>
  <si>
    <t>Payment By</t>
  </si>
  <si>
    <t>Paid Via</t>
  </si>
  <si>
    <t>Amount Paid</t>
  </si>
  <si>
    <t>Books Printed</t>
  </si>
  <si>
    <t>Remarks</t>
  </si>
  <si>
    <t>Tariq</t>
  </si>
  <si>
    <t>Bank</t>
  </si>
  <si>
    <t>Balance</t>
  </si>
  <si>
    <t>Order Date / Payment Date</t>
  </si>
  <si>
    <t>Advance</t>
  </si>
  <si>
    <t>Islma Creator of Modern Age</t>
  </si>
  <si>
    <t>Quran An Abiding Wonder</t>
  </si>
  <si>
    <t>Unit Cost</t>
  </si>
  <si>
    <t>Total Cost</t>
  </si>
  <si>
    <t>Tabeer ki Ghalti Translation</t>
  </si>
  <si>
    <t>Al Islam</t>
  </si>
  <si>
    <t>Asbak e tareekh</t>
  </si>
  <si>
    <t>Islam Aur Asr e Hazir</t>
  </si>
  <si>
    <t>Tajdeed e Deen</t>
  </si>
  <si>
    <t>Ulama Aur Door Jadeed</t>
  </si>
  <si>
    <t>Tameer Shakhsiat</t>
  </si>
  <si>
    <t>Socialism Aur Islam</t>
  </si>
  <si>
    <t>Tareekh jisay Rad Kar chuki</t>
  </si>
  <si>
    <t>Deen O Shariat</t>
  </si>
  <si>
    <t>Hikmat E Islam</t>
  </si>
  <si>
    <t>Mutal e Hadees</t>
  </si>
  <si>
    <t>Safar e Hayat</t>
  </si>
  <si>
    <t>Three Books</t>
  </si>
  <si>
    <t>Islam As It IS</t>
  </si>
  <si>
    <t>a SIMPLE INTRODUCTION TO ISLAM</t>
  </si>
  <si>
    <t>Discovering God</t>
  </si>
  <si>
    <t>Glorification of God</t>
  </si>
  <si>
    <t>Frist Time</t>
  </si>
  <si>
    <t>New Book</t>
  </si>
  <si>
    <t>Guding Lights</t>
  </si>
  <si>
    <t>Good Oriented Life</t>
  </si>
  <si>
    <t>In Search of Truth</t>
  </si>
  <si>
    <t>Introducing Islam</t>
  </si>
  <si>
    <t>Islam A Spiritual Journey</t>
  </si>
  <si>
    <t>Islamic Parenting</t>
  </si>
  <si>
    <t>Islamic Education</t>
  </si>
  <si>
    <t>Mutala-E-Seerat</t>
  </si>
  <si>
    <t>UB-039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</si>
</sst>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[$-409]d/mmm/yy;@"/>
    <numFmt numFmtId="165" formatCode="_(* #,##0_);_(* \(#,##0\);_(* &quot;-&quot;??_);_(@_)"/>
    <numFmt numFmtId="166" formatCode="_(* #,##0.0_);_(* \(#,##0.0\);_(* &quot;-&quot;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B050"/>
      <name val="Calibri"/>
      <family val="2"/>
      <scheme val="minor"/>
    </font>
    <font>
      <sz val="11"/>
      <color indexed="8"/>
      <name val="Aptos"/>
      <family val="2"/>
    </font>
    <font>
      <sz val="10"/>
      <color indexed="8"/>
      <name val="Arial"/>
      <family val="2"/>
    </font>
    <font>
      <b/>
      <sz val="11"/>
      <color indexed="8"/>
      <name val="Aptos"/>
      <family val="2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0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/>
  </cellStyleXfs>
  <cellXfs count="10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5" fillId="0" borderId="1" xfId="0" applyFont="1" applyBorder="1"/>
    <xf numFmtId="164" fontId="0" fillId="0" borderId="1" xfId="0" applyNumberFormat="1" applyBorder="1" applyAlignment="1">
      <alignment vertical="center"/>
    </xf>
    <xf numFmtId="164" fontId="0" fillId="0" borderId="1" xfId="0" applyNumberFormat="1" applyBorder="1"/>
    <xf numFmtId="165" fontId="0" fillId="0" borderId="0" xfId="1" applyNumberFormat="1" applyFont="1"/>
    <xf numFmtId="0" fontId="0" fillId="0" borderId="0" xfId="0" applyAlignment="1">
      <alignment horizontal="center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vertical="center"/>
    </xf>
    <xf numFmtId="0" fontId="0" fillId="0" borderId="1" xfId="0" applyBorder="1" applyAlignment="1">
      <alignment vertical="center"/>
    </xf>
    <xf numFmtId="165" fontId="0" fillId="0" borderId="1" xfId="1" applyNumberFormat="1" applyFont="1" applyBorder="1" applyAlignment="1">
      <alignment vertical="center"/>
    </xf>
    <xf numFmtId="166" fontId="0" fillId="0" borderId="0" xfId="0" applyNumberFormat="1"/>
    <xf numFmtId="43" fontId="0" fillId="0" borderId="1" xfId="1" applyFont="1" applyBorder="1"/>
    <xf numFmtId="166" fontId="7" fillId="6" borderId="0" xfId="0" applyNumberFormat="1" applyFont="1" applyFill="1"/>
    <xf numFmtId="166" fontId="0" fillId="6" borderId="0" xfId="0" applyNumberFormat="1" applyFill="1"/>
    <xf numFmtId="0" fontId="7" fillId="6" borderId="1" xfId="0" applyFont="1" applyFill="1" applyBorder="1"/>
    <xf numFmtId="0" fontId="0" fillId="6" borderId="1" xfId="0" applyFill="1" applyBorder="1"/>
    <xf numFmtId="0" fontId="0" fillId="7" borderId="1" xfId="0" applyFill="1" applyBorder="1"/>
    <xf numFmtId="165" fontId="0" fillId="7" borderId="1" xfId="1" applyNumberFormat="1" applyFont="1" applyFill="1" applyBorder="1"/>
    <xf numFmtId="0" fontId="6" fillId="7" borderId="1" xfId="0" applyFont="1" applyFill="1" applyBorder="1" applyAlignment="1">
      <alignment vertical="center"/>
    </xf>
    <xf numFmtId="165" fontId="6" fillId="7" borderId="1" xfId="1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0" fillId="0" borderId="2" xfId="0" applyBorder="1"/>
    <xf numFmtId="164" fontId="0" fillId="0" borderId="2" xfId="0" applyNumberFormat="1" applyBorder="1" applyAlignment="1">
      <alignment vertical="center"/>
    </xf>
    <xf numFmtId="0" fontId="5" fillId="0" borderId="2" xfId="0" applyFont="1" applyBorder="1"/>
    <xf numFmtId="0" fontId="0" fillId="2" borderId="2" xfId="0" applyFill="1" applyBorder="1" applyAlignment="1">
      <alignment horizontal="center"/>
    </xf>
    <xf numFmtId="0" fontId="0" fillId="7" borderId="2" xfId="0" applyFill="1" applyBorder="1"/>
    <xf numFmtId="165" fontId="0" fillId="7" borderId="2" xfId="1" applyNumberFormat="1" applyFont="1" applyFill="1" applyBorder="1"/>
    <xf numFmtId="0" fontId="2" fillId="3" borderId="2" xfId="0" applyFont="1" applyFill="1" applyBorder="1" applyAlignment="1">
      <alignment vertical="center"/>
    </xf>
    <xf numFmtId="165" fontId="0" fillId="0" borderId="2" xfId="1" applyNumberFormat="1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7" borderId="2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6" fillId="7" borderId="1" xfId="0" applyFont="1" applyFill="1" applyBorder="1" applyAlignment="1">
      <alignment horizontal="center" vertical="center"/>
    </xf>
    <xf numFmtId="43" fontId="0" fillId="0" borderId="0" xfId="0" applyNumberFormat="1"/>
    <xf numFmtId="0" fontId="0" fillId="0" borderId="0" xfId="0" applyAlignment="1">
      <alignment vertical="center"/>
    </xf>
    <xf numFmtId="0" fontId="8" fillId="9" borderId="1" xfId="2" applyFont="1" applyFill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0" fontId="8" fillId="0" borderId="1" xfId="2" applyFont="1" applyBorder="1" applyAlignment="1">
      <alignment vertical="center" wrapText="1"/>
    </xf>
    <xf numFmtId="0" fontId="8" fillId="0" borderId="1" xfId="2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" fontId="8" fillId="0" borderId="1" xfId="2" applyNumberFormat="1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3" fillId="10" borderId="1" xfId="0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vertical="center"/>
    </xf>
    <xf numFmtId="0" fontId="8" fillId="11" borderId="1" xfId="2" applyFont="1" applyFill="1" applyBorder="1" applyAlignment="1">
      <alignment horizontal="center" vertical="center" wrapText="1"/>
    </xf>
    <xf numFmtId="164" fontId="8" fillId="4" borderId="1" xfId="2" applyNumberFormat="1" applyFont="1" applyFill="1" applyBorder="1" applyAlignment="1">
      <alignment horizontal="right" vertical="center" wrapText="1"/>
    </xf>
    <xf numFmtId="164" fontId="0" fillId="4" borderId="1" xfId="0" applyNumberForma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164" fontId="8" fillId="3" borderId="1" xfId="2" applyNumberFormat="1" applyFont="1" applyFill="1" applyBorder="1" applyAlignment="1">
      <alignment horizontal="center" vertical="center" wrapText="1"/>
    </xf>
    <xf numFmtId="164" fontId="0" fillId="3" borderId="1" xfId="0" applyNumberForma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5" fontId="8" fillId="0" borderId="1" xfId="1" applyNumberFormat="1" applyFont="1" applyFill="1" applyBorder="1" applyAlignment="1">
      <alignment horizontal="right" vertical="center" wrapText="1"/>
    </xf>
    <xf numFmtId="165" fontId="8" fillId="0" borderId="1" xfId="1" applyNumberFormat="1" applyFont="1" applyFill="1" applyBorder="1" applyAlignment="1">
      <alignment vertical="center" wrapText="1"/>
    </xf>
    <xf numFmtId="165" fontId="3" fillId="10" borderId="1" xfId="1" applyNumberFormat="1" applyFont="1" applyFill="1" applyBorder="1" applyAlignment="1">
      <alignment vertical="center"/>
    </xf>
    <xf numFmtId="165" fontId="8" fillId="4" borderId="1" xfId="1" applyNumberFormat="1" applyFont="1" applyFill="1" applyBorder="1" applyAlignment="1">
      <alignment horizontal="right" vertical="center" wrapText="1"/>
    </xf>
    <xf numFmtId="165" fontId="0" fillId="4" borderId="1" xfId="1" applyNumberFormat="1" applyFont="1" applyFill="1" applyBorder="1" applyAlignment="1">
      <alignment vertical="center"/>
    </xf>
    <xf numFmtId="165" fontId="3" fillId="4" borderId="1" xfId="1" applyNumberFormat="1" applyFont="1" applyFill="1" applyBorder="1" applyAlignment="1">
      <alignment vertical="center"/>
    </xf>
    <xf numFmtId="165" fontId="0" fillId="0" borderId="0" xfId="1" applyNumberFormat="1" applyFont="1" applyAlignment="1">
      <alignment vertical="center"/>
    </xf>
    <xf numFmtId="0" fontId="8" fillId="9" borderId="1" xfId="2" applyFont="1" applyFill="1" applyBorder="1" applyAlignment="1">
      <alignment horizontal="left" vertical="center" wrapText="1"/>
    </xf>
    <xf numFmtId="0" fontId="3" fillId="10" borderId="1" xfId="0" applyFont="1" applyFill="1" applyBorder="1" applyAlignment="1">
      <alignment horizontal="left" vertical="center"/>
    </xf>
    <xf numFmtId="0" fontId="4" fillId="7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0" fillId="4" borderId="1" xfId="0" applyFill="1" applyBorder="1"/>
    <xf numFmtId="0" fontId="5" fillId="4" borderId="1" xfId="0" applyFont="1" applyFill="1" applyBorder="1"/>
    <xf numFmtId="0" fontId="4" fillId="10" borderId="1" xfId="0" applyFont="1" applyFill="1" applyBorder="1" applyAlignment="1">
      <alignment horizontal="center"/>
    </xf>
    <xf numFmtId="0" fontId="0" fillId="10" borderId="1" xfId="0" applyFill="1" applyBorder="1"/>
    <xf numFmtId="164" fontId="0" fillId="10" borderId="1" xfId="0" applyNumberFormat="1" applyFill="1" applyBorder="1" applyAlignment="1">
      <alignment vertical="center"/>
    </xf>
    <xf numFmtId="0" fontId="5" fillId="10" borderId="1" xfId="0" applyFont="1" applyFill="1" applyBorder="1"/>
    <xf numFmtId="164" fontId="0" fillId="10" borderId="1" xfId="0" applyNumberFormat="1" applyFill="1" applyBorder="1"/>
    <xf numFmtId="164" fontId="0" fillId="7" borderId="1" xfId="0" applyNumberFormat="1" applyFill="1" applyBorder="1" applyAlignment="1">
      <alignment vertical="center"/>
    </xf>
    <xf numFmtId="0" fontId="5" fillId="7" borderId="1" xfId="0" applyFont="1" applyFill="1" applyBorder="1"/>
    <xf numFmtId="164" fontId="0" fillId="7" borderId="1" xfId="0" applyNumberFormat="1" applyFill="1" applyBorder="1"/>
    <xf numFmtId="164" fontId="0" fillId="4" borderId="1" xfId="0" applyNumberFormat="1" applyFill="1" applyBorder="1"/>
    <xf numFmtId="0" fontId="0" fillId="4" borderId="1" xfId="0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0" fontId="4" fillId="8" borderId="1" xfId="0" applyFont="1" applyFill="1" applyBorder="1" applyAlignment="1">
      <alignment horizontal="center"/>
    </xf>
    <xf numFmtId="0" fontId="0" fillId="8" borderId="1" xfId="0" applyFill="1" applyBorder="1"/>
    <xf numFmtId="164" fontId="0" fillId="8" borderId="1" xfId="0" applyNumberFormat="1" applyFill="1" applyBorder="1"/>
    <xf numFmtId="0" fontId="5" fillId="8" borderId="1" xfId="0" applyFont="1" applyFill="1" applyBorder="1"/>
    <xf numFmtId="164" fontId="0" fillId="8" borderId="1" xfId="0" applyNumberFormat="1" applyFill="1" applyBorder="1" applyAlignment="1">
      <alignment vertical="center"/>
    </xf>
    <xf numFmtId="0" fontId="0" fillId="8" borderId="1" xfId="0" applyFill="1" applyBorder="1" applyAlignment="1">
      <alignment horizontal="center"/>
    </xf>
    <xf numFmtId="0" fontId="4" fillId="12" borderId="1" xfId="0" applyFont="1" applyFill="1" applyBorder="1" applyAlignment="1">
      <alignment horizontal="center"/>
    </xf>
    <xf numFmtId="0" fontId="0" fillId="12" borderId="1" xfId="0" applyFill="1" applyBorder="1"/>
    <xf numFmtId="164" fontId="0" fillId="12" borderId="1" xfId="0" applyNumberFormat="1" applyFill="1" applyBorder="1"/>
    <xf numFmtId="0" fontId="5" fillId="12" borderId="1" xfId="0" applyFont="1" applyFill="1" applyBorder="1"/>
    <xf numFmtId="0" fontId="0" fillId="12" borderId="1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</cellXfs>
  <cellStyles count="3">
    <cellStyle name="Comma" xfId="1" builtinId="3"/>
    <cellStyle name="Normal" xfId="0" builtinId="0"/>
    <cellStyle name="Normal_Payment" xfId="2" xr:uid="{43677EB8-9979-4853-9A28-CD5E07137E4C}"/>
  </cellStyles>
  <dxfs count="1">
    <dxf>
      <numFmt numFmtId="35" formatCode="_(* #,##0.00_);_(* \(#,##0.00\);_(* &quot;-&quot;??_);_(@_)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Tariq Sohail Badar" refreshedDate="46209.509192708334" createdVersion="8" refreshedVersion="8" minRefreshableVersion="3" recordCount="33" xr:uid="{753A544C-51A6-4B71-94BF-F9CA43945380}">
  <cacheSource type="worksheet">
    <worksheetSource ref="A1:AB41" sheet="BooksPrint"/>
  </cacheSource>
  <cacheFields count="28">
    <cacheField name="SrNo" numFmtId="0">
      <sharedItems containsString="0" containsBlank="1" containsNumber="1" containsInteger="1" minValue="1" maxValue="24"/>
    </cacheField>
    <cacheField name="OrderNo" numFmtId="0">
      <sharedItems containsString="0" containsBlank="1" containsNumber="1" containsInteger="1" minValue="1" maxValue="6" count="7">
        <n v="1"/>
        <n v="2"/>
        <n v="3"/>
        <n v="4"/>
        <n v="5"/>
        <n v="6"/>
        <m/>
      </sharedItems>
    </cacheField>
    <cacheField name="Language" numFmtId="0">
      <sharedItems containsBlank="1"/>
    </cacheField>
    <cacheField name="Entry Date" numFmtId="164">
      <sharedItems containsNonDate="0" containsDate="1" containsString="0" containsBlank="1" minDate="2022-06-28T00:00:00" maxDate="2026-07-02T00:00:00"/>
    </cacheField>
    <cacheField name="Book Code" numFmtId="0">
      <sharedItems containsBlank="1"/>
    </cacheField>
    <cacheField name="Title (English)" numFmtId="0">
      <sharedItems containsBlank="1"/>
    </cacheField>
    <cacheField name="Pages" numFmtId="0">
      <sharedItems containsString="0" containsBlank="1" containsNumber="1" containsInteger="1" minValue="121" maxValue="618"/>
    </cacheField>
    <cacheField name="Files Received Date Goodword" numFmtId="164">
      <sharedItems containsNonDate="0" containsDate="1" containsString="0" containsBlank="1" minDate="2025-11-04T00:00:00" maxDate="2025-11-23T00:00:00"/>
    </cacheField>
    <cacheField name="Files Available" numFmtId="0">
      <sharedItems containsBlank="1"/>
    </cacheField>
    <cacheField name="Qty" numFmtId="0">
      <sharedItems containsString="0" containsBlank="1" containsNumber="1" containsInteger="1" minValue="10" maxValue="25"/>
    </cacheField>
    <cacheField name="Status" numFmtId="0">
      <sharedItems containsBlank="1"/>
    </cacheField>
    <cacheField name="Sent to Printer Date" numFmtId="164">
      <sharedItems containsNonDate="0" containsDate="1" containsString="0" containsBlank="1" minDate="2025-11-10T00:00:00" maxDate="2026-06-11T00:00:00"/>
    </cacheField>
    <cacheField name="Received from Printer" numFmtId="164">
      <sharedItems containsNonDate="0" containsDate="1" containsString="0" containsBlank="1" minDate="2025-11-19T00:00:00" maxDate="2026-07-02T00:00:00"/>
    </cacheField>
    <cacheField name="Printing Remarks" numFmtId="0">
      <sharedItems containsBlank="1"/>
    </cacheField>
    <cacheField name="Rate Per Page" numFmtId="0">
      <sharedItems containsString="0" containsBlank="1" containsNumber="1" containsInteger="1" minValue="2" maxValue="2"/>
    </cacheField>
    <cacheField name="Title Charges" numFmtId="0">
      <sharedItems containsString="0" containsBlank="1" containsNumber="1" containsInteger="1" minValue="200" maxValue="200"/>
    </cacheField>
    <cacheField name="UnitCost" numFmtId="0">
      <sharedItems containsSemiMixedTypes="0" containsString="0" containsNumber="1" containsInteger="1" minValue="0" maxValue="1436"/>
    </cacheField>
    <cacheField name="TotalCost" numFmtId="165">
      <sharedItems containsSemiMixedTypes="0" containsString="0" containsNumber="1" containsInteger="1" minValue="0" maxValue="28720"/>
    </cacheField>
    <cacheField name="Cost Rate 2 + 200 Rs" numFmtId="0">
      <sharedItems containsSemiMixedTypes="0" containsString="0" containsNumber="1" containsInteger="1" minValue="200" maxValue="1436"/>
    </cacheField>
    <cacheField name="Total Estimate Cost" numFmtId="165">
      <sharedItems containsSemiMixedTypes="0" containsString="0" containsNumber="1" containsInteger="1" minValue="0" maxValue="28720"/>
    </cacheField>
    <cacheField name="Selling Price 25%" numFmtId="165">
      <sharedItems containsSemiMixedTypes="0" containsString="0" containsNumber="1" minValue="250" maxValue="1795"/>
    </cacheField>
    <cacheField name="Profit" numFmtId="165">
      <sharedItems containsSemiMixedTypes="0" containsString="0" containsNumber="1" minValue="50" maxValue="359"/>
    </cacheField>
    <cacheField name="Selling + 30%" numFmtId="166">
      <sharedItems containsSemiMixedTypes="0" containsString="0" containsNumber="1" minValue="325" maxValue="2333.5"/>
    </cacheField>
    <cacheField name="Final Selling (Manual)" numFmtId="0">
      <sharedItems containsString="0" containsBlank="1" containsNumber="1" containsInteger="1" minValue="800" maxValue="2300"/>
    </cacheField>
    <cacheField name="Discount 30%" numFmtId="0">
      <sharedItems containsString="0" containsBlank="1" containsNumber="1" containsInteger="1" minValue="560" maxValue="1610"/>
    </cacheField>
    <cacheField name="Final Profit" numFmtId="0">
      <sharedItems containsString="0" containsBlank="1" containsNumber="1" minValue="-166" maxValue="174"/>
    </cacheField>
    <cacheField name="500 Books Normal Printing" numFmtId="0">
      <sharedItems containsBlank="1" containsMixedTypes="1" containsNumber="1" containsInteger="1" minValue="84700" maxValue="432600"/>
    </cacheField>
    <cacheField name="Printer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">
  <r>
    <n v="1"/>
    <x v="0"/>
    <s v="Urdu"/>
    <d v="2025-11-04T00:00:00"/>
    <s v="UB-006"/>
    <s v="Khatoon-e-Islam"/>
    <n v="368"/>
    <d v="2025-11-04T00:00:00"/>
    <s v="Yes"/>
    <n v="20"/>
    <s v="Printed"/>
    <d v="2025-11-10T00:00:00"/>
    <d v="2025-11-19T00:00:00"/>
    <m/>
    <n v="2"/>
    <n v="200"/>
    <n v="936"/>
    <n v="18720"/>
    <n v="936"/>
    <n v="18720"/>
    <n v="1170"/>
    <n v="234"/>
    <n v="1521"/>
    <n v="1100"/>
    <n v="770"/>
    <n v="-166"/>
    <e v="#VALUE!"/>
    <s v="Batch 1"/>
  </r>
  <r>
    <n v="2"/>
    <x v="1"/>
    <s v="Urdu"/>
    <d v="2025-11-04T00:00:00"/>
    <s v="UB-002"/>
    <s v="Aurat: Memaar-e-Insaaniyat"/>
    <n v="225"/>
    <d v="2025-11-21T00:00:00"/>
    <s v="Yes"/>
    <n v="20"/>
    <s v="Printed"/>
    <d v="2025-11-22T00:00:00"/>
    <d v="2025-12-11T00:00:00"/>
    <m/>
    <n v="2"/>
    <n v="200"/>
    <n v="650"/>
    <n v="13000"/>
    <n v="650"/>
    <n v="13000"/>
    <n v="812.5"/>
    <n v="162.5"/>
    <n v="1056.25"/>
    <n v="1100"/>
    <n v="770"/>
    <n v="120"/>
    <n v="157500"/>
    <s v="Batch 2"/>
  </r>
  <r>
    <n v="3"/>
    <x v="1"/>
    <s v="Urdu"/>
    <d v="2025-11-04T00:00:00"/>
    <s v="UB-043"/>
    <s v="Seerat-e-Rasool"/>
    <n v="192"/>
    <d v="2025-11-04T00:00:00"/>
    <s v="Yes"/>
    <n v="20"/>
    <s v="Printed"/>
    <d v="2025-11-22T00:00:00"/>
    <d v="2025-12-11T00:00:00"/>
    <m/>
    <n v="2"/>
    <n v="200"/>
    <n v="584"/>
    <n v="11680"/>
    <n v="584"/>
    <n v="11680"/>
    <n v="730"/>
    <n v="146"/>
    <n v="949"/>
    <n v="950"/>
    <n v="665"/>
    <n v="81"/>
    <n v="134400"/>
    <s v="Batch 2"/>
  </r>
  <r>
    <n v="4"/>
    <x v="1"/>
    <s v="English"/>
    <d v="2025-11-04T00:00:00"/>
    <s v="EB-139"/>
    <s v="THE RELIGION OF HUMANITY: Islam’s Ethical and Spiritual Outlook"/>
    <n v="440"/>
    <d v="2025-11-05T00:00:00"/>
    <s v="Yes"/>
    <n v="10"/>
    <s v="Printed"/>
    <d v="2025-11-22T00:00:00"/>
    <d v="2025-12-11T00:00:00"/>
    <m/>
    <n v="2"/>
    <n v="200"/>
    <n v="1080"/>
    <n v="10800"/>
    <n v="1080"/>
    <n v="10800"/>
    <n v="1350"/>
    <n v="270"/>
    <n v="1755"/>
    <n v="1700"/>
    <n v="1190"/>
    <n v="110"/>
    <n v="308000"/>
    <s v="Batch 2"/>
  </r>
  <r>
    <n v="5"/>
    <x v="2"/>
    <s v="Urdu"/>
    <d v="2025-11-04T00:00:00"/>
    <s v="UB-017"/>
    <s v="Kitab-e-Marifat"/>
    <n v="618"/>
    <m/>
    <s v="Yes"/>
    <n v="20"/>
    <s v="Printed"/>
    <d v="2025-12-01T00:00:00"/>
    <d v="2025-12-11T00:00:00"/>
    <s v="Title is included in the Book, I will give New Title"/>
    <n v="2"/>
    <n v="200"/>
    <n v="1436"/>
    <n v="28720"/>
    <n v="1436"/>
    <n v="28720"/>
    <n v="1795"/>
    <n v="359"/>
    <n v="2333.5"/>
    <n v="2300"/>
    <n v="1610"/>
    <n v="174"/>
    <n v="432600"/>
    <s v="Batch 3"/>
  </r>
  <r>
    <n v="6"/>
    <x v="2"/>
    <s v="Urdu"/>
    <d v="2025-11-04T00:00:00"/>
    <s v="UB-069"/>
    <s v="Azmat-e-Quran"/>
    <n v="151"/>
    <d v="2025-11-04T00:00:00"/>
    <s v="Yes"/>
    <n v="20"/>
    <s v="Printed"/>
    <d v="2025-12-01T00:00:00"/>
    <m/>
    <s v="Add Two Lines on Title Page"/>
    <n v="2"/>
    <n v="200"/>
    <n v="502"/>
    <n v="10040"/>
    <n v="502"/>
    <n v="10040"/>
    <n v="627.5"/>
    <n v="125.5"/>
    <n v="815.75"/>
    <n v="850"/>
    <n v="595"/>
    <n v="93"/>
    <n v="105700"/>
    <s v="Batch 3"/>
  </r>
  <r>
    <n v="7"/>
    <x v="2"/>
    <s v="Urdu"/>
    <d v="2025-11-15T00:00:00"/>
    <s v="UB-062"/>
    <s v="Safarnama Spain wa Falsteen"/>
    <n v="203"/>
    <m/>
    <s v="Yes"/>
    <n v="20"/>
    <s v="Printed"/>
    <d v="2025-12-01T00:00:00"/>
    <d v="2025-12-11T00:00:00"/>
    <s v="Make Back Side Title, Front is given"/>
    <n v="2"/>
    <n v="200"/>
    <n v="606"/>
    <n v="12120"/>
    <n v="606"/>
    <n v="12120"/>
    <n v="757.5"/>
    <n v="151.5"/>
    <n v="984.75"/>
    <n v="1000"/>
    <n v="700"/>
    <n v="94"/>
    <m/>
    <s v="Batch 3"/>
  </r>
  <r>
    <n v="8"/>
    <x v="2"/>
    <s v="English"/>
    <d v="2025-11-04T00:00:00"/>
    <s v="EB-007"/>
    <s v="Leading A Spiritual Life"/>
    <n v="360"/>
    <d v="2025-11-22T00:00:00"/>
    <s v="Yes"/>
    <n v="10"/>
    <s v="Printed"/>
    <d v="2025-12-01T00:00:00"/>
    <d v="2025-12-11T00:00:00"/>
    <m/>
    <n v="2"/>
    <n v="200"/>
    <n v="920"/>
    <n v="9200"/>
    <n v="920"/>
    <n v="9200"/>
    <n v="1150"/>
    <n v="230"/>
    <n v="1495"/>
    <n v="1450"/>
    <n v="1015"/>
    <n v="94.999999999999901"/>
    <n v="252000"/>
    <s v="Batch 3"/>
  </r>
  <r>
    <n v="9"/>
    <x v="2"/>
    <s v="English"/>
    <d v="2025-11-04T00:00:00"/>
    <s v="EB-008"/>
    <s v="Reflections on Life and Death"/>
    <n v="121"/>
    <d v="2025-11-22T00:00:00"/>
    <s v="Yes"/>
    <n v="10"/>
    <s v="Printed"/>
    <d v="2025-12-01T00:00:00"/>
    <d v="2025-12-11T00:00:00"/>
    <m/>
    <n v="2"/>
    <n v="200"/>
    <n v="442"/>
    <n v="4420"/>
    <n v="442"/>
    <n v="4420"/>
    <n v="552.5"/>
    <n v="110.5"/>
    <n v="718.25"/>
    <n v="800"/>
    <n v="560"/>
    <n v="118"/>
    <n v="84700"/>
    <s v="Batch 3"/>
  </r>
  <r>
    <n v="10"/>
    <x v="2"/>
    <s v="English"/>
    <d v="2025-11-04T00:00:00"/>
    <s v="EB-062"/>
    <s v="The Secret of Success"/>
    <n v="336"/>
    <d v="2025-11-21T00:00:00"/>
    <s v="Yes"/>
    <n v="10"/>
    <s v="Printed"/>
    <d v="2025-12-01T00:00:00"/>
    <d v="2025-12-11T00:00:00"/>
    <m/>
    <n v="2"/>
    <n v="200"/>
    <n v="872"/>
    <n v="8720"/>
    <n v="872"/>
    <n v="8720"/>
    <n v="1090"/>
    <n v="218"/>
    <n v="1417"/>
    <n v="1400"/>
    <n v="980"/>
    <n v="108"/>
    <n v="235200"/>
    <s v="Batch 3"/>
  </r>
  <r>
    <n v="11"/>
    <x v="2"/>
    <s v="English"/>
    <d v="2022-06-28T00:00:00"/>
    <s v="EB-097"/>
    <s v="Love of God"/>
    <n v="360"/>
    <d v="2025-11-21T00:00:00"/>
    <s v="Yes"/>
    <n v="10"/>
    <s v="Printed"/>
    <d v="2025-12-01T00:00:00"/>
    <d v="2025-12-11T00:00:00"/>
    <m/>
    <n v="2"/>
    <n v="200"/>
    <n v="920"/>
    <n v="9200"/>
    <n v="920"/>
    <n v="9200"/>
    <n v="1150"/>
    <n v="230"/>
    <n v="1495"/>
    <n v="1450"/>
    <n v="1015"/>
    <n v="94.999999999999901"/>
    <n v="252000"/>
    <s v="Batch 3"/>
  </r>
  <r>
    <n v="12"/>
    <x v="2"/>
    <s v="English"/>
    <d v="2025-11-04T00:00:00"/>
    <s v="EB-124"/>
    <s v="WOMEN IN ISLAM"/>
    <n v="256"/>
    <d v="2025-11-21T00:00:00"/>
    <s v="Yes"/>
    <n v="20"/>
    <s v="Printed"/>
    <d v="2025-12-01T00:00:00"/>
    <d v="2025-12-11T00:00:00"/>
    <m/>
    <n v="2"/>
    <n v="200"/>
    <n v="712"/>
    <n v="14240"/>
    <n v="712"/>
    <n v="14240"/>
    <n v="890"/>
    <n v="178"/>
    <n v="1157"/>
    <n v="1200"/>
    <n v="840"/>
    <n v="128"/>
    <n v="179200"/>
    <s v="Batch 3"/>
  </r>
  <r>
    <n v="13"/>
    <x v="3"/>
    <s v="Urdu"/>
    <d v="2025-11-04T00:00:00"/>
    <s v="UB-002"/>
    <s v="Aurat: Memaar-e-Insaaniyat"/>
    <n v="225"/>
    <d v="2025-11-21T00:00:00"/>
    <s v="Yes"/>
    <n v="10"/>
    <s v="Printed"/>
    <d v="2025-11-22T00:00:00"/>
    <d v="2025-12-11T00:00:00"/>
    <m/>
    <n v="2"/>
    <n v="200"/>
    <n v="650"/>
    <n v="6500"/>
    <n v="650"/>
    <n v="6500"/>
    <n v="812.5"/>
    <n v="162.5"/>
    <n v="1056.25"/>
    <n v="1100"/>
    <n v="770"/>
    <n v="120"/>
    <n v="157500"/>
    <s v="Batch 2"/>
  </r>
  <r>
    <n v="14"/>
    <x v="3"/>
    <s v="English"/>
    <d v="2025-11-04T00:00:00"/>
    <s v="EB-007"/>
    <s v="Leading A Spiritual Life"/>
    <n v="360"/>
    <d v="2025-11-22T00:00:00"/>
    <s v="Yes"/>
    <n v="10"/>
    <s v="Printed"/>
    <d v="2025-12-01T00:00:00"/>
    <d v="2025-12-11T00:00:00"/>
    <m/>
    <n v="2"/>
    <n v="200"/>
    <n v="920"/>
    <n v="9200"/>
    <n v="920"/>
    <n v="9200"/>
    <n v="1150"/>
    <n v="230"/>
    <n v="1495"/>
    <n v="1450"/>
    <n v="1015"/>
    <n v="94.999999999999901"/>
    <n v="252000"/>
    <s v="Batch 3"/>
  </r>
  <r>
    <n v="15"/>
    <x v="3"/>
    <s v="English"/>
    <d v="2025-11-04T00:00:00"/>
    <s v="EB-062"/>
    <s v="The Secret of Success"/>
    <n v="336"/>
    <d v="2025-11-21T00:00:00"/>
    <s v="Yes"/>
    <m/>
    <s v="Replace"/>
    <d v="2025-12-01T00:00:00"/>
    <d v="2025-12-11T00:00:00"/>
    <s v="Re-Printed Due to Mistake"/>
    <m/>
    <m/>
    <n v="0"/>
    <n v="0"/>
    <n v="872"/>
    <n v="0"/>
    <n v="1090"/>
    <n v="218"/>
    <n v="1417"/>
    <n v="1400"/>
    <n v="980"/>
    <n v="108"/>
    <n v="235200"/>
    <s v="Batch 3"/>
  </r>
  <r>
    <n v="16"/>
    <x v="3"/>
    <s v="Urdu"/>
    <d v="2025-11-04T00:00:00"/>
    <s v="UB-017"/>
    <s v="Kitab-e-Marifat"/>
    <n v="618"/>
    <m/>
    <s v="Yes"/>
    <n v="20"/>
    <s v="Printed"/>
    <d v="2025-12-01T00:00:00"/>
    <d v="2025-12-11T00:00:00"/>
    <s v="Title is included in the Book, I will give New Title"/>
    <n v="2"/>
    <n v="200"/>
    <n v="1436"/>
    <n v="28720"/>
    <n v="1436"/>
    <n v="28720"/>
    <n v="1795"/>
    <n v="359"/>
    <n v="2333.5"/>
    <n v="2300"/>
    <n v="1610"/>
    <n v="174"/>
    <n v="432600"/>
    <s v="Batch 3"/>
  </r>
  <r>
    <n v="17"/>
    <x v="4"/>
    <s v="Urdu"/>
    <d v="2025-11-04T00:00:00"/>
    <s v="UB-002"/>
    <s v="Aurat: Memaar-e-Insaaniyat"/>
    <n v="225"/>
    <d v="2025-11-21T00:00:00"/>
    <s v="Yes"/>
    <n v="10"/>
    <s v="Printed"/>
    <d v="2025-11-22T00:00:00"/>
    <d v="2025-12-11T00:00:00"/>
    <m/>
    <n v="2"/>
    <n v="200"/>
    <n v="650"/>
    <n v="6500"/>
    <n v="650"/>
    <n v="6500"/>
    <n v="812.5"/>
    <n v="162.5"/>
    <n v="1056.25"/>
    <n v="1100"/>
    <n v="770"/>
    <n v="120"/>
    <n v="157500"/>
    <s v="Batch 2"/>
  </r>
  <r>
    <n v="18"/>
    <x v="4"/>
    <s v="Urdu"/>
    <d v="2025-11-04T00:00:00"/>
    <s v="UB-017"/>
    <s v="Kitab-e-Marifat"/>
    <n v="618"/>
    <m/>
    <s v="Yes"/>
    <n v="10"/>
    <s v="Printed"/>
    <d v="2025-12-01T00:00:00"/>
    <d v="2025-12-11T00:00:00"/>
    <s v="Title is included in the Book, I will give New Title"/>
    <n v="2"/>
    <n v="200"/>
    <n v="1436"/>
    <n v="14360"/>
    <n v="1436"/>
    <n v="14360"/>
    <n v="1795"/>
    <n v="359"/>
    <n v="2333.5"/>
    <n v="2300"/>
    <n v="1610"/>
    <n v="174"/>
    <n v="432600"/>
    <s v="Batch 3"/>
  </r>
  <r>
    <n v="19"/>
    <x v="4"/>
    <s v="English"/>
    <d v="2025-11-04T00:00:00"/>
    <s v="EB-007"/>
    <s v="Leading A Spiritual Life"/>
    <n v="360"/>
    <d v="2025-11-22T00:00:00"/>
    <s v="Yes"/>
    <n v="10"/>
    <s v="Printed"/>
    <d v="2025-12-01T00:00:00"/>
    <d v="2025-12-11T00:00:00"/>
    <m/>
    <n v="2"/>
    <n v="200"/>
    <n v="920"/>
    <n v="9200"/>
    <n v="920"/>
    <n v="9200"/>
    <n v="1150"/>
    <n v="230"/>
    <n v="1495"/>
    <n v="1450"/>
    <n v="1015"/>
    <n v="94.999999999999901"/>
    <n v="252000"/>
    <s v="Batch 3"/>
  </r>
  <r>
    <n v="20"/>
    <x v="4"/>
    <s v="English"/>
    <d v="2022-06-28T00:00:00"/>
    <s v="EB-097"/>
    <s v="Love of God"/>
    <n v="360"/>
    <d v="2025-11-21T00:00:00"/>
    <s v="Yes"/>
    <n v="10"/>
    <s v="Printed"/>
    <d v="2025-12-01T00:00:00"/>
    <d v="2025-12-11T00:00:00"/>
    <m/>
    <n v="2"/>
    <n v="200"/>
    <n v="920"/>
    <n v="9200"/>
    <n v="920"/>
    <n v="9200"/>
    <n v="1150"/>
    <n v="230"/>
    <n v="1495"/>
    <n v="1450"/>
    <n v="1015"/>
    <n v="94.999999999999901"/>
    <n v="252000"/>
    <s v="Batch 3"/>
  </r>
  <r>
    <n v="21"/>
    <x v="4"/>
    <s v="English"/>
    <d v="2025-11-04T00:00:00"/>
    <s v="EB-111"/>
    <s v="God and the Universe"/>
    <n v="324"/>
    <d v="2025-11-21T00:00:00"/>
    <s v="Yes"/>
    <n v="10"/>
    <s v="Printed"/>
    <d v="2025-12-01T00:00:00"/>
    <d v="2025-12-11T00:00:00"/>
    <s v="New Book, First Time"/>
    <n v="2"/>
    <n v="200"/>
    <n v="848"/>
    <n v="8480"/>
    <n v="848"/>
    <n v="8480"/>
    <n v="1060"/>
    <n v="212"/>
    <n v="1378"/>
    <n v="1400"/>
    <n v="980"/>
    <n v="132"/>
    <n v="226800"/>
    <s v="Saifullah"/>
  </r>
  <r>
    <n v="22"/>
    <x v="4"/>
    <s v="English"/>
    <d v="2025-11-04T00:00:00"/>
    <s v="EB-124"/>
    <s v="WOMEN IN ISLAM"/>
    <n v="256"/>
    <d v="2025-11-21T00:00:00"/>
    <s v="Yes"/>
    <n v="10"/>
    <s v="Printed"/>
    <d v="2025-12-01T00:00:00"/>
    <d v="2025-12-11T00:00:00"/>
    <m/>
    <n v="2"/>
    <n v="200"/>
    <n v="712"/>
    <n v="7120"/>
    <n v="712"/>
    <n v="7120"/>
    <n v="890"/>
    <n v="178"/>
    <n v="1157"/>
    <n v="1200"/>
    <n v="840"/>
    <n v="128"/>
    <n v="179200"/>
    <s v="Batch 3"/>
  </r>
  <r>
    <n v="23"/>
    <x v="4"/>
    <s v="English"/>
    <d v="2025-11-04T00:00:00"/>
    <s v="EB-139"/>
    <s v="THE RELIGION OF HUMANITY: Islam’s Ethical and Spiritual Outlook"/>
    <n v="440"/>
    <d v="2025-11-05T00:00:00"/>
    <s v="Yes"/>
    <n v="10"/>
    <s v="Printed"/>
    <d v="2025-11-22T00:00:00"/>
    <d v="2025-12-11T00:00:00"/>
    <m/>
    <n v="2"/>
    <n v="200"/>
    <n v="1080"/>
    <n v="10800"/>
    <n v="1080"/>
    <n v="10800"/>
    <n v="1350"/>
    <n v="270"/>
    <n v="1755"/>
    <n v="1700"/>
    <n v="1190"/>
    <n v="110"/>
    <n v="308000"/>
    <s v="Batch 2"/>
  </r>
  <r>
    <n v="24"/>
    <x v="5"/>
    <s v="Urdu"/>
    <d v="2026-07-01T00:00:00"/>
    <s v="UB-002"/>
    <s v="Aurat: Memaar-e-Insaaniyat"/>
    <n v="225"/>
    <d v="2025-11-21T00:00:00"/>
    <s v="Yes"/>
    <n v="25"/>
    <s v="Printed"/>
    <d v="2026-06-10T00:00:00"/>
    <d v="2026-07-01T00:00:00"/>
    <s v="20 Books for Zeba Appa"/>
    <n v="2"/>
    <n v="200"/>
    <n v="650"/>
    <n v="16250"/>
    <n v="650"/>
    <n v="16250"/>
    <n v="812.5"/>
    <n v="162.5"/>
    <n v="1056.25"/>
    <m/>
    <m/>
    <m/>
    <m/>
    <m/>
  </r>
  <r>
    <m/>
    <x v="6"/>
    <m/>
    <m/>
    <m/>
    <m/>
    <m/>
    <m/>
    <m/>
    <m/>
    <m/>
    <m/>
    <m/>
    <m/>
    <n v="2"/>
    <n v="200"/>
    <n v="200"/>
    <n v="0"/>
    <n v="200"/>
    <n v="0"/>
    <n v="250"/>
    <n v="50"/>
    <n v="325"/>
    <m/>
    <m/>
    <m/>
    <m/>
    <m/>
  </r>
  <r>
    <m/>
    <x v="6"/>
    <m/>
    <m/>
    <m/>
    <m/>
    <m/>
    <m/>
    <m/>
    <m/>
    <m/>
    <m/>
    <m/>
    <m/>
    <n v="2"/>
    <n v="200"/>
    <n v="200"/>
    <n v="0"/>
    <n v="200"/>
    <n v="0"/>
    <n v="250"/>
    <n v="50"/>
    <n v="325"/>
    <m/>
    <m/>
    <m/>
    <m/>
    <m/>
  </r>
  <r>
    <m/>
    <x v="6"/>
    <m/>
    <m/>
    <m/>
    <m/>
    <m/>
    <m/>
    <m/>
    <m/>
    <m/>
    <m/>
    <m/>
    <m/>
    <n v="2"/>
    <n v="200"/>
    <n v="200"/>
    <n v="0"/>
    <n v="200"/>
    <n v="0"/>
    <n v="250"/>
    <n v="50"/>
    <n v="325"/>
    <m/>
    <m/>
    <m/>
    <m/>
    <m/>
  </r>
  <r>
    <m/>
    <x v="6"/>
    <m/>
    <m/>
    <m/>
    <m/>
    <m/>
    <m/>
    <m/>
    <m/>
    <m/>
    <m/>
    <m/>
    <m/>
    <n v="2"/>
    <n v="200"/>
    <n v="200"/>
    <n v="0"/>
    <n v="200"/>
    <n v="0"/>
    <n v="250"/>
    <n v="50"/>
    <n v="325"/>
    <m/>
    <m/>
    <m/>
    <m/>
    <m/>
  </r>
  <r>
    <m/>
    <x v="6"/>
    <m/>
    <m/>
    <m/>
    <m/>
    <m/>
    <m/>
    <m/>
    <m/>
    <m/>
    <m/>
    <m/>
    <m/>
    <n v="2"/>
    <n v="200"/>
    <n v="200"/>
    <n v="0"/>
    <n v="200"/>
    <n v="0"/>
    <n v="250"/>
    <n v="50"/>
    <n v="325"/>
    <m/>
    <m/>
    <m/>
    <m/>
    <m/>
  </r>
  <r>
    <m/>
    <x v="6"/>
    <m/>
    <m/>
    <m/>
    <m/>
    <m/>
    <m/>
    <m/>
    <m/>
    <m/>
    <m/>
    <m/>
    <m/>
    <n v="2"/>
    <n v="200"/>
    <n v="200"/>
    <n v="0"/>
    <n v="200"/>
    <n v="0"/>
    <n v="250"/>
    <n v="50"/>
    <n v="325"/>
    <m/>
    <m/>
    <m/>
    <m/>
    <m/>
  </r>
  <r>
    <m/>
    <x v="6"/>
    <m/>
    <m/>
    <m/>
    <m/>
    <m/>
    <m/>
    <m/>
    <m/>
    <m/>
    <m/>
    <m/>
    <m/>
    <n v="2"/>
    <n v="200"/>
    <n v="200"/>
    <n v="0"/>
    <n v="200"/>
    <n v="0"/>
    <n v="250"/>
    <n v="50"/>
    <n v="325"/>
    <m/>
    <m/>
    <m/>
    <m/>
    <m/>
  </r>
  <r>
    <m/>
    <x v="6"/>
    <m/>
    <m/>
    <m/>
    <m/>
    <m/>
    <m/>
    <m/>
    <m/>
    <m/>
    <m/>
    <m/>
    <m/>
    <n v="2"/>
    <n v="200"/>
    <n v="200"/>
    <n v="0"/>
    <n v="200"/>
    <n v="0"/>
    <n v="250"/>
    <n v="50"/>
    <n v="325"/>
    <m/>
    <m/>
    <m/>
    <m/>
    <m/>
  </r>
  <r>
    <m/>
    <x v="6"/>
    <m/>
    <m/>
    <m/>
    <m/>
    <m/>
    <m/>
    <m/>
    <m/>
    <m/>
    <m/>
    <m/>
    <m/>
    <n v="2"/>
    <n v="200"/>
    <n v="200"/>
    <n v="0"/>
    <n v="200"/>
    <n v="0"/>
    <n v="250"/>
    <n v="50"/>
    <n v="325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E69ABAF-AE50-4C8B-A848-E66AF8971570}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11" firstHeaderRow="0" firstDataRow="1" firstDataCol="1"/>
  <pivotFields count="28">
    <pivotField showAll="0"/>
    <pivotField axis="axisRow" showAll="0">
      <items count="8">
        <item x="0"/>
        <item x="1"/>
        <item x="2"/>
        <item x="3"/>
        <item x="4"/>
        <item x="5"/>
        <item x="6"/>
        <item t="default"/>
      </items>
    </pivotField>
    <pivotField showAll="0"/>
    <pivotField showAll="0"/>
    <pivotField dataField="1"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Count of Book Code" fld="4" subtotal="count" baseField="0" baseItem="0"/>
    <dataField name="Sum of Qty" fld="9" baseField="0" baseItem="0"/>
    <dataField name="Sum of Total Estimate Cost" fld="19" baseField="0" baseItem="0" numFmtId="43"/>
  </dataFields>
  <formats count="1">
    <format dxfId="0">
      <pivotArea outline="0" collapsedLevelsAreSubtotals="1" fieldPosition="0">
        <references count="1">
          <reference field="4294967294" count="1" selected="0"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2"/>
  <sheetViews>
    <sheetView tabSelected="1" zoomScaleNormal="100" workbookViewId="0">
      <pane xSplit="9" ySplit="1" topLeftCell="J6" activePane="bottomRight" state="frozen"/>
      <selection pane="topRight" activeCell="I1" sqref="I1"/>
      <selection pane="bottomLeft" activeCell="A2" sqref="A2"/>
      <selection pane="bottomRight" activeCell="G34" sqref="G34"/>
    </sheetView>
  </sheetViews>
  <sheetFormatPr defaultRowHeight="15" x14ac:dyDescent="0.25"/>
  <cols>
    <col min="1" max="1" width="5.7109375" customWidth="1"/>
    <col min="2" max="2" width="11.28515625" customWidth="1"/>
    <col min="3" max="3" width="10.85546875" customWidth="1"/>
    <col min="4" max="4" width="11.140625" customWidth="1"/>
    <col min="5" max="5" width="13.28515625" customWidth="1"/>
    <col min="6" max="6" width="31.28515625" customWidth="1"/>
    <col min="8" max="8" width="9.42578125" style="8" customWidth="1"/>
    <col min="9" max="9" width="9.5703125" customWidth="1"/>
    <col min="10" max="10" width="11.140625" customWidth="1"/>
    <col min="11" max="11" width="12.140625" customWidth="1"/>
    <col min="12" max="12" width="29.42578125" customWidth="1"/>
    <col min="13" max="13" width="7" style="8" customWidth="1"/>
    <col min="14" max="14" width="8.28515625" customWidth="1"/>
    <col min="15" max="15" width="9.5703125" customWidth="1"/>
    <col min="16" max="16" width="10.28515625" customWidth="1"/>
    <col min="21" max="21" width="13.7109375" customWidth="1"/>
    <col min="22" max="22" width="14" customWidth="1"/>
    <col min="24" max="24" width="14" customWidth="1"/>
    <col min="25" max="25" width="13.140625" customWidth="1"/>
    <col min="26" max="26" width="13.5703125" customWidth="1"/>
    <col min="27" max="27" width="13.85546875" customWidth="1"/>
  </cols>
  <sheetData>
    <row r="1" spans="1:28" ht="84.75" customHeight="1" x14ac:dyDescent="0.25">
      <c r="A1" s="35" t="s">
        <v>62</v>
      </c>
      <c r="B1" s="35" t="s">
        <v>0</v>
      </c>
      <c r="C1" s="35" t="s">
        <v>1</v>
      </c>
      <c r="D1" s="35" t="s">
        <v>2</v>
      </c>
      <c r="E1" s="35" t="s">
        <v>3</v>
      </c>
      <c r="F1" s="35" t="s">
        <v>4</v>
      </c>
      <c r="G1" s="35" t="s">
        <v>5</v>
      </c>
      <c r="H1" s="35" t="s">
        <v>6</v>
      </c>
      <c r="I1" s="36" t="s">
        <v>10</v>
      </c>
      <c r="J1" s="36" t="s">
        <v>13</v>
      </c>
      <c r="K1" s="36" t="s">
        <v>14</v>
      </c>
      <c r="L1" s="36" t="s">
        <v>9</v>
      </c>
      <c r="M1" s="37" t="s">
        <v>72</v>
      </c>
      <c r="N1" s="37" t="s">
        <v>73</v>
      </c>
      <c r="O1" s="37" t="s">
        <v>92</v>
      </c>
      <c r="P1" s="37" t="s">
        <v>93</v>
      </c>
      <c r="Q1" s="38" t="s">
        <v>15</v>
      </c>
      <c r="R1" s="38" t="s">
        <v>16</v>
      </c>
      <c r="S1" s="38" t="s">
        <v>17</v>
      </c>
      <c r="T1" s="38" t="s">
        <v>18</v>
      </c>
      <c r="U1" s="38" t="s">
        <v>19</v>
      </c>
      <c r="V1" s="39" t="s">
        <v>67</v>
      </c>
      <c r="W1" s="40" t="s">
        <v>20</v>
      </c>
      <c r="X1" s="40" t="s">
        <v>21</v>
      </c>
      <c r="Y1" s="35" t="s">
        <v>63</v>
      </c>
      <c r="Z1" s="35" t="s">
        <v>12</v>
      </c>
      <c r="AA1" s="35" t="s">
        <v>22</v>
      </c>
      <c r="AB1" s="35" t="s">
        <v>11</v>
      </c>
    </row>
    <row r="2" spans="1:28" ht="20.100000000000001" customHeight="1" x14ac:dyDescent="0.35">
      <c r="A2" s="25">
        <v>1</v>
      </c>
      <c r="B2" s="26">
        <v>1</v>
      </c>
      <c r="C2" s="27" t="s">
        <v>23</v>
      </c>
      <c r="D2" s="28">
        <v>45965</v>
      </c>
      <c r="E2" s="27" t="s">
        <v>24</v>
      </c>
      <c r="F2" s="29" t="s">
        <v>25</v>
      </c>
      <c r="G2" s="27">
        <v>368</v>
      </c>
      <c r="H2" s="30">
        <v>20</v>
      </c>
      <c r="I2" s="27" t="s">
        <v>26</v>
      </c>
      <c r="J2" s="28">
        <v>45971</v>
      </c>
      <c r="K2" s="28">
        <v>45980</v>
      </c>
      <c r="L2" s="27"/>
      <c r="M2" s="43">
        <v>2</v>
      </c>
      <c r="N2" s="43">
        <v>200</v>
      </c>
      <c r="O2" s="43">
        <f t="shared" ref="O2:O41" si="0">G2*M2+N2</f>
        <v>936</v>
      </c>
      <c r="P2" s="32">
        <f t="shared" ref="P2:P41" si="1">O2*H2</f>
        <v>18720</v>
      </c>
      <c r="Q2" s="33">
        <f t="shared" ref="Q2:Q25" si="2">G2*2+200</f>
        <v>936</v>
      </c>
      <c r="R2" s="34">
        <f t="shared" ref="R2:R41" si="3">Q2*H2</f>
        <v>18720</v>
      </c>
      <c r="S2" s="34">
        <f t="shared" ref="S2" si="4">Q2*1.25</f>
        <v>1170</v>
      </c>
      <c r="T2" s="34">
        <f t="shared" ref="T2" si="5">S2-Q2</f>
        <v>234</v>
      </c>
      <c r="U2" s="14">
        <f t="shared" ref="U2" si="6">S2*1.3</f>
        <v>1521</v>
      </c>
      <c r="V2" s="16">
        <v>1100</v>
      </c>
      <c r="W2" s="17">
        <f t="shared" ref="W2" si="7">V2*0.7</f>
        <v>770</v>
      </c>
      <c r="X2" s="17">
        <f t="shared" ref="X2" si="8">W2-Q2</f>
        <v>-166</v>
      </c>
      <c r="Y2" s="27" t="s">
        <v>64</v>
      </c>
      <c r="Z2" s="28">
        <v>45965</v>
      </c>
      <c r="AA2" s="7" t="e">
        <f>I2*#REF!*500</f>
        <v>#VALUE!</v>
      </c>
      <c r="AB2" s="27" t="s">
        <v>27</v>
      </c>
    </row>
    <row r="3" spans="1:28" ht="20.100000000000001" customHeight="1" x14ac:dyDescent="0.35">
      <c r="A3" s="2">
        <v>2</v>
      </c>
      <c r="B3" s="77">
        <v>2</v>
      </c>
      <c r="C3" s="78" t="s">
        <v>23</v>
      </c>
      <c r="D3" s="79">
        <v>45965</v>
      </c>
      <c r="E3" s="78" t="s">
        <v>28</v>
      </c>
      <c r="F3" s="80" t="s">
        <v>29</v>
      </c>
      <c r="G3" s="78">
        <v>225</v>
      </c>
      <c r="H3" s="87">
        <v>20</v>
      </c>
      <c r="I3" s="1" t="s">
        <v>26</v>
      </c>
      <c r="J3" s="5">
        <v>45983</v>
      </c>
      <c r="K3" s="5">
        <v>46002</v>
      </c>
      <c r="L3" s="1"/>
      <c r="M3" s="44">
        <v>2</v>
      </c>
      <c r="N3" s="44">
        <v>200</v>
      </c>
      <c r="O3" s="43">
        <f t="shared" si="0"/>
        <v>650</v>
      </c>
      <c r="P3" s="21">
        <f t="shared" si="1"/>
        <v>13000</v>
      </c>
      <c r="Q3" s="33">
        <f t="shared" si="2"/>
        <v>650</v>
      </c>
      <c r="R3" s="34">
        <f t="shared" si="3"/>
        <v>13000</v>
      </c>
      <c r="S3" s="34">
        <f t="shared" ref="S3:S25" si="9">Q3*1.25</f>
        <v>812.5</v>
      </c>
      <c r="T3" s="34">
        <f t="shared" ref="T3:T25" si="10">S3-Q3</f>
        <v>162.5</v>
      </c>
      <c r="U3" s="14">
        <f t="shared" ref="U3:U25" si="11">S3*1.3</f>
        <v>1056.25</v>
      </c>
      <c r="V3" s="18">
        <v>1100</v>
      </c>
      <c r="W3" s="19">
        <v>770</v>
      </c>
      <c r="X3" s="19">
        <v>120</v>
      </c>
      <c r="Y3" s="78" t="s">
        <v>64</v>
      </c>
      <c r="Z3" s="79">
        <v>45982</v>
      </c>
      <c r="AA3" s="15">
        <v>157500</v>
      </c>
      <c r="AB3" s="1" t="s">
        <v>30</v>
      </c>
    </row>
    <row r="4" spans="1:28" ht="20.100000000000001" customHeight="1" x14ac:dyDescent="0.35">
      <c r="A4" s="2">
        <v>3</v>
      </c>
      <c r="B4" s="77">
        <v>2</v>
      </c>
      <c r="C4" s="78" t="s">
        <v>23</v>
      </c>
      <c r="D4" s="79">
        <v>45965</v>
      </c>
      <c r="E4" s="78" t="s">
        <v>31</v>
      </c>
      <c r="F4" s="80" t="s">
        <v>32</v>
      </c>
      <c r="G4" s="78">
        <v>192</v>
      </c>
      <c r="H4" s="87">
        <v>20</v>
      </c>
      <c r="I4" s="1" t="s">
        <v>26</v>
      </c>
      <c r="J4" s="5">
        <v>45983</v>
      </c>
      <c r="K4" s="5">
        <v>46002</v>
      </c>
      <c r="L4" s="1"/>
      <c r="M4" s="44">
        <v>2</v>
      </c>
      <c r="N4" s="44">
        <v>200</v>
      </c>
      <c r="O4" s="43">
        <f t="shared" si="0"/>
        <v>584</v>
      </c>
      <c r="P4" s="21">
        <f t="shared" si="1"/>
        <v>11680</v>
      </c>
      <c r="Q4" s="33">
        <f t="shared" si="2"/>
        <v>584</v>
      </c>
      <c r="R4" s="34">
        <f t="shared" si="3"/>
        <v>11680</v>
      </c>
      <c r="S4" s="34">
        <f t="shared" si="9"/>
        <v>730</v>
      </c>
      <c r="T4" s="34">
        <f t="shared" si="10"/>
        <v>146</v>
      </c>
      <c r="U4" s="14">
        <f t="shared" si="11"/>
        <v>949</v>
      </c>
      <c r="V4" s="18">
        <v>950</v>
      </c>
      <c r="W4" s="19">
        <v>665</v>
      </c>
      <c r="X4" s="19">
        <v>81</v>
      </c>
      <c r="Y4" s="78" t="s">
        <v>64</v>
      </c>
      <c r="Z4" s="79">
        <v>45965</v>
      </c>
      <c r="AA4" s="15">
        <v>134400</v>
      </c>
      <c r="AB4" s="1" t="s">
        <v>30</v>
      </c>
    </row>
    <row r="5" spans="1:28" ht="20.100000000000001" customHeight="1" x14ac:dyDescent="0.35">
      <c r="A5" s="2">
        <v>4</v>
      </c>
      <c r="B5" s="77">
        <v>2</v>
      </c>
      <c r="C5" s="78" t="s">
        <v>33</v>
      </c>
      <c r="D5" s="79">
        <v>45965</v>
      </c>
      <c r="E5" s="78" t="s">
        <v>34</v>
      </c>
      <c r="F5" s="80" t="s">
        <v>35</v>
      </c>
      <c r="G5" s="78">
        <v>440</v>
      </c>
      <c r="H5" s="87">
        <v>10</v>
      </c>
      <c r="I5" s="1" t="s">
        <v>26</v>
      </c>
      <c r="J5" s="5">
        <v>45983</v>
      </c>
      <c r="K5" s="5">
        <v>46002</v>
      </c>
      <c r="L5" s="1"/>
      <c r="M5" s="44">
        <v>2</v>
      </c>
      <c r="N5" s="44">
        <v>200</v>
      </c>
      <c r="O5" s="43">
        <f t="shared" si="0"/>
        <v>1080</v>
      </c>
      <c r="P5" s="21">
        <f t="shared" si="1"/>
        <v>10800</v>
      </c>
      <c r="Q5" s="33">
        <f t="shared" si="2"/>
        <v>1080</v>
      </c>
      <c r="R5" s="34">
        <f t="shared" si="3"/>
        <v>10800</v>
      </c>
      <c r="S5" s="34">
        <f t="shared" si="9"/>
        <v>1350</v>
      </c>
      <c r="T5" s="34">
        <f t="shared" si="10"/>
        <v>270</v>
      </c>
      <c r="U5" s="14">
        <f t="shared" si="11"/>
        <v>1755</v>
      </c>
      <c r="V5" s="18">
        <v>1700</v>
      </c>
      <c r="W5" s="19">
        <v>1190</v>
      </c>
      <c r="X5" s="19">
        <v>110</v>
      </c>
      <c r="Y5" s="78" t="s">
        <v>64</v>
      </c>
      <c r="Z5" s="79">
        <v>45966</v>
      </c>
      <c r="AA5" s="15">
        <v>308000</v>
      </c>
      <c r="AB5" s="1" t="s">
        <v>30</v>
      </c>
    </row>
    <row r="6" spans="1:28" ht="20.100000000000001" customHeight="1" x14ac:dyDescent="0.35">
      <c r="A6" s="2">
        <v>5</v>
      </c>
      <c r="B6" s="74">
        <v>3</v>
      </c>
      <c r="C6" s="75" t="s">
        <v>23</v>
      </c>
      <c r="D6" s="59">
        <v>45965</v>
      </c>
      <c r="E6" s="75" t="s">
        <v>36</v>
      </c>
      <c r="F6" s="76" t="s">
        <v>37</v>
      </c>
      <c r="G6" s="75">
        <v>618</v>
      </c>
      <c r="H6" s="86">
        <v>20</v>
      </c>
      <c r="I6" s="1" t="s">
        <v>26</v>
      </c>
      <c r="J6" s="5">
        <v>45992</v>
      </c>
      <c r="K6" s="5">
        <v>46002</v>
      </c>
      <c r="L6" s="1" t="s">
        <v>38</v>
      </c>
      <c r="M6" s="44">
        <v>2</v>
      </c>
      <c r="N6" s="44">
        <v>200</v>
      </c>
      <c r="O6" s="43">
        <f t="shared" si="0"/>
        <v>1436</v>
      </c>
      <c r="P6" s="21">
        <f t="shared" si="1"/>
        <v>28720</v>
      </c>
      <c r="Q6" s="33">
        <f t="shared" si="2"/>
        <v>1436</v>
      </c>
      <c r="R6" s="34">
        <f t="shared" si="3"/>
        <v>28720</v>
      </c>
      <c r="S6" s="34">
        <f t="shared" si="9"/>
        <v>1795</v>
      </c>
      <c r="T6" s="34">
        <f t="shared" si="10"/>
        <v>359</v>
      </c>
      <c r="U6" s="14">
        <f t="shared" si="11"/>
        <v>2333.5</v>
      </c>
      <c r="V6" s="18">
        <v>2300</v>
      </c>
      <c r="W6" s="19">
        <v>1610</v>
      </c>
      <c r="X6" s="19">
        <v>174</v>
      </c>
      <c r="Y6" s="75" t="s">
        <v>64</v>
      </c>
      <c r="Z6" s="85"/>
      <c r="AA6" s="15">
        <v>432600</v>
      </c>
      <c r="AB6" s="1" t="s">
        <v>39</v>
      </c>
    </row>
    <row r="7" spans="1:28" ht="20.100000000000001" customHeight="1" x14ac:dyDescent="0.35">
      <c r="A7" s="25">
        <v>6</v>
      </c>
      <c r="B7" s="74">
        <v>3</v>
      </c>
      <c r="C7" s="75" t="s">
        <v>23</v>
      </c>
      <c r="D7" s="59">
        <v>45965</v>
      </c>
      <c r="E7" s="75" t="s">
        <v>40</v>
      </c>
      <c r="F7" s="76" t="s">
        <v>41</v>
      </c>
      <c r="G7" s="75">
        <v>151</v>
      </c>
      <c r="H7" s="86">
        <v>20</v>
      </c>
      <c r="I7" s="1" t="s">
        <v>26</v>
      </c>
      <c r="J7" s="5">
        <v>45992</v>
      </c>
      <c r="K7" s="6"/>
      <c r="L7" s="1" t="s">
        <v>42</v>
      </c>
      <c r="M7" s="44">
        <v>2</v>
      </c>
      <c r="N7" s="44">
        <v>200</v>
      </c>
      <c r="O7" s="43">
        <f t="shared" si="0"/>
        <v>502</v>
      </c>
      <c r="P7" s="21">
        <f t="shared" si="1"/>
        <v>10040</v>
      </c>
      <c r="Q7" s="33">
        <f t="shared" si="2"/>
        <v>502</v>
      </c>
      <c r="R7" s="34">
        <f t="shared" si="3"/>
        <v>10040</v>
      </c>
      <c r="S7" s="34">
        <f t="shared" si="9"/>
        <v>627.5</v>
      </c>
      <c r="T7" s="34">
        <f t="shared" si="10"/>
        <v>125.5</v>
      </c>
      <c r="U7" s="14">
        <f t="shared" si="11"/>
        <v>815.75</v>
      </c>
      <c r="V7" s="18">
        <v>850</v>
      </c>
      <c r="W7" s="19">
        <v>595</v>
      </c>
      <c r="X7" s="19">
        <v>93</v>
      </c>
      <c r="Y7" s="75" t="s">
        <v>64</v>
      </c>
      <c r="Z7" s="59">
        <v>45965</v>
      </c>
      <c r="AA7" s="15">
        <v>105700</v>
      </c>
      <c r="AB7" s="1" t="s">
        <v>39</v>
      </c>
    </row>
    <row r="8" spans="1:28" ht="20.100000000000001" customHeight="1" x14ac:dyDescent="0.35">
      <c r="A8" s="2">
        <v>7</v>
      </c>
      <c r="B8" s="74">
        <v>3</v>
      </c>
      <c r="C8" s="75" t="s">
        <v>23</v>
      </c>
      <c r="D8" s="59">
        <v>45976</v>
      </c>
      <c r="E8" s="75" t="s">
        <v>43</v>
      </c>
      <c r="F8" s="76" t="s">
        <v>44</v>
      </c>
      <c r="G8" s="75">
        <v>203</v>
      </c>
      <c r="H8" s="86">
        <v>20</v>
      </c>
      <c r="I8" s="1" t="s">
        <v>26</v>
      </c>
      <c r="J8" s="5">
        <v>45992</v>
      </c>
      <c r="K8" s="5">
        <v>46002</v>
      </c>
      <c r="L8" s="1" t="s">
        <v>45</v>
      </c>
      <c r="M8" s="44">
        <v>2</v>
      </c>
      <c r="N8" s="44">
        <v>200</v>
      </c>
      <c r="O8" s="43">
        <f t="shared" si="0"/>
        <v>606</v>
      </c>
      <c r="P8" s="21">
        <f t="shared" si="1"/>
        <v>12120</v>
      </c>
      <c r="Q8" s="33">
        <f t="shared" si="2"/>
        <v>606</v>
      </c>
      <c r="R8" s="34">
        <f t="shared" si="3"/>
        <v>12120</v>
      </c>
      <c r="S8" s="34">
        <f t="shared" si="9"/>
        <v>757.5</v>
      </c>
      <c r="T8" s="34">
        <f t="shared" si="10"/>
        <v>151.5</v>
      </c>
      <c r="U8" s="14">
        <f t="shared" si="11"/>
        <v>984.75</v>
      </c>
      <c r="V8" s="18">
        <v>1000</v>
      </c>
      <c r="W8" s="19">
        <v>700</v>
      </c>
      <c r="X8" s="19">
        <v>94</v>
      </c>
      <c r="Y8" s="75" t="s">
        <v>64</v>
      </c>
      <c r="Z8" s="85"/>
      <c r="AA8" s="15"/>
      <c r="AB8" s="1" t="s">
        <v>39</v>
      </c>
    </row>
    <row r="9" spans="1:28" ht="20.100000000000001" customHeight="1" x14ac:dyDescent="0.35">
      <c r="A9" s="2">
        <v>8</v>
      </c>
      <c r="B9" s="74">
        <v>3</v>
      </c>
      <c r="C9" s="75" t="s">
        <v>33</v>
      </c>
      <c r="D9" s="59">
        <v>45965</v>
      </c>
      <c r="E9" s="75" t="s">
        <v>46</v>
      </c>
      <c r="F9" s="76" t="s">
        <v>47</v>
      </c>
      <c r="G9" s="75">
        <v>360</v>
      </c>
      <c r="H9" s="86">
        <v>10</v>
      </c>
      <c r="I9" s="1" t="s">
        <v>26</v>
      </c>
      <c r="J9" s="5">
        <v>45992</v>
      </c>
      <c r="K9" s="5">
        <v>46002</v>
      </c>
      <c r="L9" s="1"/>
      <c r="M9" s="44">
        <v>2</v>
      </c>
      <c r="N9" s="44">
        <v>200</v>
      </c>
      <c r="O9" s="43">
        <f t="shared" si="0"/>
        <v>920</v>
      </c>
      <c r="P9" s="21">
        <f t="shared" si="1"/>
        <v>9200</v>
      </c>
      <c r="Q9" s="33">
        <f t="shared" si="2"/>
        <v>920</v>
      </c>
      <c r="R9" s="34">
        <f t="shared" si="3"/>
        <v>9200</v>
      </c>
      <c r="S9" s="34">
        <f t="shared" si="9"/>
        <v>1150</v>
      </c>
      <c r="T9" s="34">
        <f t="shared" si="10"/>
        <v>230</v>
      </c>
      <c r="U9" s="14">
        <f t="shared" si="11"/>
        <v>1495</v>
      </c>
      <c r="V9" s="18">
        <v>1450</v>
      </c>
      <c r="W9" s="19">
        <v>1015</v>
      </c>
      <c r="X9" s="19">
        <v>94.999999999999901</v>
      </c>
      <c r="Y9" s="75" t="s">
        <v>64</v>
      </c>
      <c r="Z9" s="59">
        <v>45983</v>
      </c>
      <c r="AA9" s="15">
        <v>252000</v>
      </c>
      <c r="AB9" s="1" t="s">
        <v>39</v>
      </c>
    </row>
    <row r="10" spans="1:28" ht="20.100000000000001" customHeight="1" x14ac:dyDescent="0.35">
      <c r="A10" s="2">
        <v>9</v>
      </c>
      <c r="B10" s="74">
        <v>3</v>
      </c>
      <c r="C10" s="75" t="s">
        <v>33</v>
      </c>
      <c r="D10" s="59">
        <v>45965</v>
      </c>
      <c r="E10" s="75" t="s">
        <v>48</v>
      </c>
      <c r="F10" s="76" t="s">
        <v>49</v>
      </c>
      <c r="G10" s="75">
        <v>121</v>
      </c>
      <c r="H10" s="86">
        <v>10</v>
      </c>
      <c r="I10" s="1" t="s">
        <v>26</v>
      </c>
      <c r="J10" s="5">
        <v>45992</v>
      </c>
      <c r="K10" s="5">
        <v>46002</v>
      </c>
      <c r="L10" s="1"/>
      <c r="M10" s="44">
        <v>2</v>
      </c>
      <c r="N10" s="44">
        <v>200</v>
      </c>
      <c r="O10" s="43">
        <f t="shared" si="0"/>
        <v>442</v>
      </c>
      <c r="P10" s="21">
        <f t="shared" si="1"/>
        <v>4420</v>
      </c>
      <c r="Q10" s="33">
        <f t="shared" si="2"/>
        <v>442</v>
      </c>
      <c r="R10" s="34">
        <f t="shared" si="3"/>
        <v>4420</v>
      </c>
      <c r="S10" s="34">
        <f t="shared" si="9"/>
        <v>552.5</v>
      </c>
      <c r="T10" s="34">
        <f t="shared" si="10"/>
        <v>110.5</v>
      </c>
      <c r="U10" s="14">
        <f t="shared" si="11"/>
        <v>718.25</v>
      </c>
      <c r="V10" s="18">
        <v>800</v>
      </c>
      <c r="W10" s="19">
        <v>560</v>
      </c>
      <c r="X10" s="19">
        <v>118</v>
      </c>
      <c r="Y10" s="75" t="s">
        <v>64</v>
      </c>
      <c r="Z10" s="59">
        <v>45983</v>
      </c>
      <c r="AA10" s="15">
        <v>84700</v>
      </c>
      <c r="AB10" s="1" t="s">
        <v>39</v>
      </c>
    </row>
    <row r="11" spans="1:28" ht="20.100000000000001" customHeight="1" x14ac:dyDescent="0.35">
      <c r="A11" s="2">
        <v>10</v>
      </c>
      <c r="B11" s="74">
        <v>3</v>
      </c>
      <c r="C11" s="75" t="s">
        <v>33</v>
      </c>
      <c r="D11" s="59">
        <v>45965</v>
      </c>
      <c r="E11" s="75" t="s">
        <v>50</v>
      </c>
      <c r="F11" s="76" t="s">
        <v>51</v>
      </c>
      <c r="G11" s="75">
        <v>336</v>
      </c>
      <c r="H11" s="86">
        <v>10</v>
      </c>
      <c r="I11" s="1" t="s">
        <v>26</v>
      </c>
      <c r="J11" s="5">
        <v>45992</v>
      </c>
      <c r="K11" s="5">
        <v>46002</v>
      </c>
      <c r="L11" s="1"/>
      <c r="M11" s="44">
        <v>2</v>
      </c>
      <c r="N11" s="44">
        <v>200</v>
      </c>
      <c r="O11" s="43">
        <f t="shared" si="0"/>
        <v>872</v>
      </c>
      <c r="P11" s="21">
        <f t="shared" si="1"/>
        <v>8720</v>
      </c>
      <c r="Q11" s="33">
        <f t="shared" si="2"/>
        <v>872</v>
      </c>
      <c r="R11" s="34">
        <f t="shared" si="3"/>
        <v>8720</v>
      </c>
      <c r="S11" s="34">
        <f t="shared" si="9"/>
        <v>1090</v>
      </c>
      <c r="T11" s="34">
        <f t="shared" si="10"/>
        <v>218</v>
      </c>
      <c r="U11" s="14">
        <f t="shared" si="11"/>
        <v>1417</v>
      </c>
      <c r="V11" s="18">
        <v>1400</v>
      </c>
      <c r="W11" s="19">
        <v>980</v>
      </c>
      <c r="X11" s="19">
        <v>108</v>
      </c>
      <c r="Y11" s="75" t="s">
        <v>64</v>
      </c>
      <c r="Z11" s="59">
        <v>45982</v>
      </c>
      <c r="AA11" s="15">
        <v>235200</v>
      </c>
      <c r="AB11" s="1" t="s">
        <v>39</v>
      </c>
    </row>
    <row r="12" spans="1:28" ht="20.100000000000001" customHeight="1" x14ac:dyDescent="0.35">
      <c r="A12" s="25">
        <v>11</v>
      </c>
      <c r="B12" s="74">
        <v>3</v>
      </c>
      <c r="C12" s="75" t="s">
        <v>33</v>
      </c>
      <c r="D12" s="59">
        <v>44740</v>
      </c>
      <c r="E12" s="75" t="s">
        <v>53</v>
      </c>
      <c r="F12" s="76" t="s">
        <v>54</v>
      </c>
      <c r="G12" s="75">
        <v>360</v>
      </c>
      <c r="H12" s="86">
        <v>10</v>
      </c>
      <c r="I12" s="1" t="s">
        <v>26</v>
      </c>
      <c r="J12" s="5">
        <v>45992</v>
      </c>
      <c r="K12" s="5">
        <v>46002</v>
      </c>
      <c r="L12" s="1"/>
      <c r="M12" s="44">
        <v>2</v>
      </c>
      <c r="N12" s="44">
        <v>200</v>
      </c>
      <c r="O12" s="43">
        <f t="shared" si="0"/>
        <v>920</v>
      </c>
      <c r="P12" s="21">
        <f t="shared" si="1"/>
        <v>9200</v>
      </c>
      <c r="Q12" s="33">
        <f t="shared" si="2"/>
        <v>920</v>
      </c>
      <c r="R12" s="34">
        <f t="shared" si="3"/>
        <v>9200</v>
      </c>
      <c r="S12" s="34">
        <f t="shared" si="9"/>
        <v>1150</v>
      </c>
      <c r="T12" s="34">
        <f t="shared" si="10"/>
        <v>230</v>
      </c>
      <c r="U12" s="14">
        <f t="shared" si="11"/>
        <v>1495</v>
      </c>
      <c r="V12" s="18">
        <v>1450</v>
      </c>
      <c r="W12" s="19">
        <v>1015</v>
      </c>
      <c r="X12" s="19">
        <v>94.999999999999901</v>
      </c>
      <c r="Y12" s="75" t="s">
        <v>64</v>
      </c>
      <c r="Z12" s="59">
        <v>45982</v>
      </c>
      <c r="AA12" s="15">
        <v>252000</v>
      </c>
      <c r="AB12" s="1" t="s">
        <v>39</v>
      </c>
    </row>
    <row r="13" spans="1:28" ht="20.100000000000001" customHeight="1" x14ac:dyDescent="0.35">
      <c r="A13" s="2">
        <v>12</v>
      </c>
      <c r="B13" s="74">
        <v>3</v>
      </c>
      <c r="C13" s="75" t="s">
        <v>33</v>
      </c>
      <c r="D13" s="59">
        <v>45965</v>
      </c>
      <c r="E13" s="75" t="s">
        <v>55</v>
      </c>
      <c r="F13" s="76" t="s">
        <v>56</v>
      </c>
      <c r="G13" s="75">
        <v>256</v>
      </c>
      <c r="H13" s="86">
        <v>20</v>
      </c>
      <c r="I13" s="1" t="s">
        <v>26</v>
      </c>
      <c r="J13" s="5">
        <v>45992</v>
      </c>
      <c r="K13" s="5">
        <v>46002</v>
      </c>
      <c r="L13" s="1"/>
      <c r="M13" s="44">
        <v>2</v>
      </c>
      <c r="N13" s="44">
        <v>200</v>
      </c>
      <c r="O13" s="43">
        <f t="shared" si="0"/>
        <v>712</v>
      </c>
      <c r="P13" s="21">
        <f t="shared" si="1"/>
        <v>14240</v>
      </c>
      <c r="Q13" s="33">
        <f t="shared" si="2"/>
        <v>712</v>
      </c>
      <c r="R13" s="34">
        <f t="shared" si="3"/>
        <v>14240</v>
      </c>
      <c r="S13" s="34">
        <f t="shared" si="9"/>
        <v>890</v>
      </c>
      <c r="T13" s="34">
        <f t="shared" si="10"/>
        <v>178</v>
      </c>
      <c r="U13" s="14">
        <f t="shared" si="11"/>
        <v>1157</v>
      </c>
      <c r="V13" s="18">
        <v>1200</v>
      </c>
      <c r="W13" s="19">
        <v>840</v>
      </c>
      <c r="X13" s="19">
        <v>128</v>
      </c>
      <c r="Y13" s="75" t="s">
        <v>64</v>
      </c>
      <c r="Z13" s="59">
        <v>45982</v>
      </c>
      <c r="AA13" s="15">
        <v>179200</v>
      </c>
      <c r="AB13" s="1" t="s">
        <v>39</v>
      </c>
    </row>
    <row r="14" spans="1:28" ht="20.100000000000001" customHeight="1" x14ac:dyDescent="0.35">
      <c r="A14" s="2">
        <v>13</v>
      </c>
      <c r="B14" s="77">
        <v>4</v>
      </c>
      <c r="C14" s="78" t="s">
        <v>23</v>
      </c>
      <c r="D14" s="79">
        <v>45965</v>
      </c>
      <c r="E14" s="78" t="s">
        <v>28</v>
      </c>
      <c r="F14" s="80" t="s">
        <v>29</v>
      </c>
      <c r="G14" s="78">
        <v>225</v>
      </c>
      <c r="H14" s="24">
        <v>10</v>
      </c>
      <c r="I14" s="1" t="s">
        <v>26</v>
      </c>
      <c r="J14" s="5">
        <v>45983</v>
      </c>
      <c r="K14" s="5">
        <v>46002</v>
      </c>
      <c r="L14" s="1"/>
      <c r="M14" s="44">
        <v>2</v>
      </c>
      <c r="N14" s="44">
        <v>200</v>
      </c>
      <c r="O14" s="43">
        <f t="shared" si="0"/>
        <v>650</v>
      </c>
      <c r="P14" s="21">
        <f t="shared" si="1"/>
        <v>6500</v>
      </c>
      <c r="Q14" s="33">
        <f t="shared" si="2"/>
        <v>650</v>
      </c>
      <c r="R14" s="34">
        <f t="shared" si="3"/>
        <v>6500</v>
      </c>
      <c r="S14" s="34">
        <f t="shared" si="9"/>
        <v>812.5</v>
      </c>
      <c r="T14" s="34">
        <f t="shared" si="10"/>
        <v>162.5</v>
      </c>
      <c r="U14" s="14">
        <f t="shared" si="11"/>
        <v>1056.25</v>
      </c>
      <c r="V14" s="18">
        <v>1100</v>
      </c>
      <c r="W14" s="19">
        <v>770</v>
      </c>
      <c r="X14" s="19">
        <v>120</v>
      </c>
      <c r="Y14" s="78" t="s">
        <v>64</v>
      </c>
      <c r="Z14" s="79">
        <v>45982</v>
      </c>
      <c r="AA14" s="15">
        <v>157500</v>
      </c>
      <c r="AB14" s="1" t="s">
        <v>30</v>
      </c>
    </row>
    <row r="15" spans="1:28" ht="20.100000000000001" customHeight="1" x14ac:dyDescent="0.35">
      <c r="A15" s="2">
        <v>14</v>
      </c>
      <c r="B15" s="77">
        <v>4</v>
      </c>
      <c r="C15" s="78" t="s">
        <v>33</v>
      </c>
      <c r="D15" s="79">
        <v>45965</v>
      </c>
      <c r="E15" s="78" t="s">
        <v>46</v>
      </c>
      <c r="F15" s="80" t="s">
        <v>47</v>
      </c>
      <c r="G15" s="78">
        <v>360</v>
      </c>
      <c r="H15" s="24">
        <v>10</v>
      </c>
      <c r="I15" s="1" t="s">
        <v>26</v>
      </c>
      <c r="J15" s="5">
        <v>45992</v>
      </c>
      <c r="K15" s="5">
        <v>46002</v>
      </c>
      <c r="L15" s="1"/>
      <c r="M15" s="44">
        <v>2</v>
      </c>
      <c r="N15" s="44">
        <v>200</v>
      </c>
      <c r="O15" s="43">
        <f t="shared" si="0"/>
        <v>920</v>
      </c>
      <c r="P15" s="21">
        <f t="shared" si="1"/>
        <v>9200</v>
      </c>
      <c r="Q15" s="33">
        <f t="shared" si="2"/>
        <v>920</v>
      </c>
      <c r="R15" s="34">
        <f t="shared" si="3"/>
        <v>9200</v>
      </c>
      <c r="S15" s="34">
        <f t="shared" si="9"/>
        <v>1150</v>
      </c>
      <c r="T15" s="34">
        <f t="shared" si="10"/>
        <v>230</v>
      </c>
      <c r="U15" s="14">
        <f t="shared" si="11"/>
        <v>1495</v>
      </c>
      <c r="V15" s="18">
        <v>1450</v>
      </c>
      <c r="W15" s="19">
        <v>1015</v>
      </c>
      <c r="X15" s="19">
        <v>94.999999999999901</v>
      </c>
      <c r="Y15" s="78" t="s">
        <v>64</v>
      </c>
      <c r="Z15" s="79">
        <v>45983</v>
      </c>
      <c r="AA15" s="15">
        <v>252000</v>
      </c>
      <c r="AB15" s="1" t="s">
        <v>39</v>
      </c>
    </row>
    <row r="16" spans="1:28" ht="20.100000000000001" customHeight="1" x14ac:dyDescent="0.35">
      <c r="A16" s="2">
        <v>15</v>
      </c>
      <c r="B16" s="77">
        <v>4</v>
      </c>
      <c r="C16" s="78" t="s">
        <v>33</v>
      </c>
      <c r="D16" s="79">
        <v>45965</v>
      </c>
      <c r="E16" s="78" t="s">
        <v>50</v>
      </c>
      <c r="F16" s="80" t="s">
        <v>51</v>
      </c>
      <c r="G16" s="78">
        <v>336</v>
      </c>
      <c r="H16" s="24"/>
      <c r="I16" s="1" t="s">
        <v>52</v>
      </c>
      <c r="J16" s="5">
        <v>45992</v>
      </c>
      <c r="K16" s="5">
        <v>46002</v>
      </c>
      <c r="L16" s="1" t="s">
        <v>57</v>
      </c>
      <c r="M16" s="44"/>
      <c r="N16" s="44"/>
      <c r="O16" s="43">
        <f t="shared" si="0"/>
        <v>0</v>
      </c>
      <c r="P16" s="21">
        <f t="shared" si="1"/>
        <v>0</v>
      </c>
      <c r="Q16" s="33">
        <f t="shared" si="2"/>
        <v>872</v>
      </c>
      <c r="R16" s="34">
        <f t="shared" si="3"/>
        <v>0</v>
      </c>
      <c r="S16" s="34">
        <f t="shared" si="9"/>
        <v>1090</v>
      </c>
      <c r="T16" s="34">
        <f t="shared" si="10"/>
        <v>218</v>
      </c>
      <c r="U16" s="14">
        <f t="shared" si="11"/>
        <v>1417</v>
      </c>
      <c r="V16" s="18">
        <v>1400</v>
      </c>
      <c r="W16" s="19">
        <v>980</v>
      </c>
      <c r="X16" s="19">
        <v>108</v>
      </c>
      <c r="Y16" s="78" t="s">
        <v>64</v>
      </c>
      <c r="Z16" s="79">
        <v>45982</v>
      </c>
      <c r="AA16" s="15">
        <v>235200</v>
      </c>
      <c r="AB16" s="1" t="s">
        <v>39</v>
      </c>
    </row>
    <row r="17" spans="1:28" ht="20.100000000000001" customHeight="1" x14ac:dyDescent="0.35">
      <c r="A17" s="25">
        <v>16</v>
      </c>
      <c r="B17" s="77">
        <v>4</v>
      </c>
      <c r="C17" s="78" t="s">
        <v>23</v>
      </c>
      <c r="D17" s="79">
        <v>45965</v>
      </c>
      <c r="E17" s="78" t="s">
        <v>36</v>
      </c>
      <c r="F17" s="80" t="s">
        <v>37</v>
      </c>
      <c r="G17" s="78">
        <v>618</v>
      </c>
      <c r="H17" s="24">
        <v>20</v>
      </c>
      <c r="I17" s="1" t="s">
        <v>26</v>
      </c>
      <c r="J17" s="5">
        <v>45992</v>
      </c>
      <c r="K17" s="5">
        <v>46002</v>
      </c>
      <c r="L17" s="1" t="s">
        <v>38</v>
      </c>
      <c r="M17" s="44">
        <v>2</v>
      </c>
      <c r="N17" s="44">
        <v>200</v>
      </c>
      <c r="O17" s="43">
        <f t="shared" si="0"/>
        <v>1436</v>
      </c>
      <c r="P17" s="21">
        <f t="shared" si="1"/>
        <v>28720</v>
      </c>
      <c r="Q17" s="33">
        <f t="shared" si="2"/>
        <v>1436</v>
      </c>
      <c r="R17" s="34">
        <f t="shared" si="3"/>
        <v>28720</v>
      </c>
      <c r="S17" s="34">
        <f t="shared" si="9"/>
        <v>1795</v>
      </c>
      <c r="T17" s="34">
        <f t="shared" si="10"/>
        <v>359</v>
      </c>
      <c r="U17" s="14">
        <f t="shared" si="11"/>
        <v>2333.5</v>
      </c>
      <c r="V17" s="18">
        <v>2300</v>
      </c>
      <c r="W17" s="19">
        <v>1610</v>
      </c>
      <c r="X17" s="19">
        <v>174</v>
      </c>
      <c r="Y17" s="78" t="s">
        <v>64</v>
      </c>
      <c r="Z17" s="81"/>
      <c r="AA17" s="15">
        <v>432600</v>
      </c>
      <c r="AB17" s="1" t="s">
        <v>39</v>
      </c>
    </row>
    <row r="18" spans="1:28" ht="20.100000000000001" customHeight="1" x14ac:dyDescent="0.35">
      <c r="A18" s="2">
        <v>17</v>
      </c>
      <c r="B18" s="73">
        <v>5</v>
      </c>
      <c r="C18" s="20" t="s">
        <v>23</v>
      </c>
      <c r="D18" s="82">
        <v>45965</v>
      </c>
      <c r="E18" s="20" t="s">
        <v>28</v>
      </c>
      <c r="F18" s="83" t="s">
        <v>29</v>
      </c>
      <c r="G18" s="20">
        <v>225</v>
      </c>
      <c r="H18" s="44">
        <v>10</v>
      </c>
      <c r="I18" s="1" t="s">
        <v>26</v>
      </c>
      <c r="J18" s="5">
        <v>45983</v>
      </c>
      <c r="K18" s="5">
        <v>46002</v>
      </c>
      <c r="L18" s="1"/>
      <c r="M18" s="44">
        <v>2</v>
      </c>
      <c r="N18" s="44">
        <v>200</v>
      </c>
      <c r="O18" s="43">
        <f t="shared" si="0"/>
        <v>650</v>
      </c>
      <c r="P18" s="21">
        <f t="shared" si="1"/>
        <v>6500</v>
      </c>
      <c r="Q18" s="33">
        <f t="shared" si="2"/>
        <v>650</v>
      </c>
      <c r="R18" s="34">
        <f t="shared" si="3"/>
        <v>6500</v>
      </c>
      <c r="S18" s="34">
        <f t="shared" si="9"/>
        <v>812.5</v>
      </c>
      <c r="T18" s="34">
        <f t="shared" si="10"/>
        <v>162.5</v>
      </c>
      <c r="U18" s="14">
        <f t="shared" si="11"/>
        <v>1056.25</v>
      </c>
      <c r="V18" s="18">
        <v>1100</v>
      </c>
      <c r="W18" s="19">
        <v>770</v>
      </c>
      <c r="X18" s="19">
        <v>120</v>
      </c>
      <c r="Y18" s="20" t="s">
        <v>64</v>
      </c>
      <c r="Z18" s="82">
        <v>45982</v>
      </c>
      <c r="AA18" s="15">
        <v>157500</v>
      </c>
      <c r="AB18" s="1" t="s">
        <v>30</v>
      </c>
    </row>
    <row r="19" spans="1:28" ht="20.100000000000001" customHeight="1" x14ac:dyDescent="0.35">
      <c r="A19" s="2">
        <v>18</v>
      </c>
      <c r="B19" s="73">
        <v>5</v>
      </c>
      <c r="C19" s="20" t="s">
        <v>23</v>
      </c>
      <c r="D19" s="82">
        <v>45965</v>
      </c>
      <c r="E19" s="20" t="s">
        <v>36</v>
      </c>
      <c r="F19" s="83" t="s">
        <v>37</v>
      </c>
      <c r="G19" s="20">
        <v>618</v>
      </c>
      <c r="H19" s="44">
        <v>10</v>
      </c>
      <c r="I19" s="1" t="s">
        <v>26</v>
      </c>
      <c r="J19" s="5">
        <v>45992</v>
      </c>
      <c r="K19" s="5">
        <v>46002</v>
      </c>
      <c r="L19" s="1" t="s">
        <v>38</v>
      </c>
      <c r="M19" s="44">
        <v>2</v>
      </c>
      <c r="N19" s="44">
        <v>200</v>
      </c>
      <c r="O19" s="43">
        <f t="shared" si="0"/>
        <v>1436</v>
      </c>
      <c r="P19" s="21">
        <f t="shared" si="1"/>
        <v>14360</v>
      </c>
      <c r="Q19" s="33">
        <f t="shared" si="2"/>
        <v>1436</v>
      </c>
      <c r="R19" s="34">
        <f t="shared" si="3"/>
        <v>14360</v>
      </c>
      <c r="S19" s="34">
        <f t="shared" si="9"/>
        <v>1795</v>
      </c>
      <c r="T19" s="34">
        <f t="shared" si="10"/>
        <v>359</v>
      </c>
      <c r="U19" s="14">
        <f t="shared" si="11"/>
        <v>2333.5</v>
      </c>
      <c r="V19" s="18">
        <v>2300</v>
      </c>
      <c r="W19" s="19">
        <v>1610</v>
      </c>
      <c r="X19" s="19">
        <v>174</v>
      </c>
      <c r="Y19" s="20" t="s">
        <v>64</v>
      </c>
      <c r="Z19" s="84"/>
      <c r="AA19" s="15">
        <v>432600</v>
      </c>
      <c r="AB19" s="1" t="s">
        <v>39</v>
      </c>
    </row>
    <row r="20" spans="1:28" ht="20.100000000000001" customHeight="1" x14ac:dyDescent="0.35">
      <c r="A20" s="2">
        <v>19</v>
      </c>
      <c r="B20" s="73">
        <v>5</v>
      </c>
      <c r="C20" s="20" t="s">
        <v>33</v>
      </c>
      <c r="D20" s="82">
        <v>45965</v>
      </c>
      <c r="E20" s="20" t="s">
        <v>46</v>
      </c>
      <c r="F20" s="83" t="s">
        <v>47</v>
      </c>
      <c r="G20" s="20">
        <v>360</v>
      </c>
      <c r="H20" s="44">
        <v>10</v>
      </c>
      <c r="I20" s="1" t="s">
        <v>26</v>
      </c>
      <c r="J20" s="5">
        <v>45992</v>
      </c>
      <c r="K20" s="5">
        <v>46002</v>
      </c>
      <c r="L20" s="1"/>
      <c r="M20" s="44">
        <v>2</v>
      </c>
      <c r="N20" s="44">
        <v>200</v>
      </c>
      <c r="O20" s="43">
        <f t="shared" si="0"/>
        <v>920</v>
      </c>
      <c r="P20" s="21">
        <f t="shared" si="1"/>
        <v>9200</v>
      </c>
      <c r="Q20" s="33">
        <f t="shared" si="2"/>
        <v>920</v>
      </c>
      <c r="R20" s="34">
        <f t="shared" si="3"/>
        <v>9200</v>
      </c>
      <c r="S20" s="34">
        <f t="shared" si="9"/>
        <v>1150</v>
      </c>
      <c r="T20" s="34">
        <f t="shared" si="10"/>
        <v>230</v>
      </c>
      <c r="U20" s="14">
        <f t="shared" si="11"/>
        <v>1495</v>
      </c>
      <c r="V20" s="18">
        <v>1450</v>
      </c>
      <c r="W20" s="19">
        <v>1015</v>
      </c>
      <c r="X20" s="19">
        <v>94.999999999999901</v>
      </c>
      <c r="Y20" s="20" t="s">
        <v>64</v>
      </c>
      <c r="Z20" s="82">
        <v>45983</v>
      </c>
      <c r="AA20" s="15">
        <v>252000</v>
      </c>
      <c r="AB20" s="1" t="s">
        <v>39</v>
      </c>
    </row>
    <row r="21" spans="1:28" ht="20.100000000000001" customHeight="1" x14ac:dyDescent="0.35">
      <c r="A21" s="2">
        <v>20</v>
      </c>
      <c r="B21" s="73">
        <v>5</v>
      </c>
      <c r="C21" s="20" t="s">
        <v>33</v>
      </c>
      <c r="D21" s="82">
        <v>44740</v>
      </c>
      <c r="E21" s="20" t="s">
        <v>53</v>
      </c>
      <c r="F21" s="83" t="s">
        <v>54</v>
      </c>
      <c r="G21" s="20">
        <v>360</v>
      </c>
      <c r="H21" s="44">
        <v>10</v>
      </c>
      <c r="I21" s="1" t="s">
        <v>26</v>
      </c>
      <c r="J21" s="5">
        <v>45992</v>
      </c>
      <c r="K21" s="5">
        <v>46002</v>
      </c>
      <c r="L21" s="1"/>
      <c r="M21" s="44">
        <v>2</v>
      </c>
      <c r="N21" s="44">
        <v>200</v>
      </c>
      <c r="O21" s="43">
        <f t="shared" si="0"/>
        <v>920</v>
      </c>
      <c r="P21" s="21">
        <f t="shared" si="1"/>
        <v>9200</v>
      </c>
      <c r="Q21" s="33">
        <f t="shared" si="2"/>
        <v>920</v>
      </c>
      <c r="R21" s="34">
        <f t="shared" si="3"/>
        <v>9200</v>
      </c>
      <c r="S21" s="34">
        <f t="shared" si="9"/>
        <v>1150</v>
      </c>
      <c r="T21" s="34">
        <f t="shared" si="10"/>
        <v>230</v>
      </c>
      <c r="U21" s="14">
        <f t="shared" si="11"/>
        <v>1495</v>
      </c>
      <c r="V21" s="18">
        <v>1450</v>
      </c>
      <c r="W21" s="19">
        <v>1015</v>
      </c>
      <c r="X21" s="19">
        <v>94.999999999999901</v>
      </c>
      <c r="Y21" s="20" t="s">
        <v>64</v>
      </c>
      <c r="Z21" s="82">
        <v>45982</v>
      </c>
      <c r="AA21" s="15">
        <v>252000</v>
      </c>
      <c r="AB21" s="1" t="s">
        <v>39</v>
      </c>
    </row>
    <row r="22" spans="1:28" ht="20.100000000000001" customHeight="1" x14ac:dyDescent="0.35">
      <c r="A22" s="25">
        <v>21</v>
      </c>
      <c r="B22" s="73">
        <v>5</v>
      </c>
      <c r="C22" s="20" t="s">
        <v>33</v>
      </c>
      <c r="D22" s="82">
        <v>45965</v>
      </c>
      <c r="E22" s="20" t="s">
        <v>58</v>
      </c>
      <c r="F22" s="83" t="s">
        <v>59</v>
      </c>
      <c r="G22" s="20">
        <v>324</v>
      </c>
      <c r="H22" s="44">
        <v>10</v>
      </c>
      <c r="I22" s="1" t="s">
        <v>26</v>
      </c>
      <c r="J22" s="6">
        <v>45992</v>
      </c>
      <c r="K22" s="6">
        <v>46002</v>
      </c>
      <c r="L22" s="1" t="s">
        <v>60</v>
      </c>
      <c r="M22" s="44">
        <v>2</v>
      </c>
      <c r="N22" s="44">
        <v>200</v>
      </c>
      <c r="O22" s="43">
        <f t="shared" si="0"/>
        <v>848</v>
      </c>
      <c r="P22" s="21">
        <f t="shared" si="1"/>
        <v>8480</v>
      </c>
      <c r="Q22" s="33">
        <f t="shared" si="2"/>
        <v>848</v>
      </c>
      <c r="R22" s="34">
        <f t="shared" si="3"/>
        <v>8480</v>
      </c>
      <c r="S22" s="34">
        <f t="shared" si="9"/>
        <v>1060</v>
      </c>
      <c r="T22" s="34">
        <f t="shared" si="10"/>
        <v>212</v>
      </c>
      <c r="U22" s="14">
        <f t="shared" si="11"/>
        <v>1378</v>
      </c>
      <c r="V22" s="18">
        <v>1400</v>
      </c>
      <c r="W22" s="19">
        <v>980</v>
      </c>
      <c r="X22" s="19">
        <v>132</v>
      </c>
      <c r="Y22" s="20" t="s">
        <v>64</v>
      </c>
      <c r="Z22" s="82">
        <v>45982</v>
      </c>
      <c r="AA22" s="15">
        <v>226800</v>
      </c>
      <c r="AB22" s="1" t="s">
        <v>61</v>
      </c>
    </row>
    <row r="23" spans="1:28" ht="20.100000000000001" customHeight="1" x14ac:dyDescent="0.35">
      <c r="A23" s="2">
        <v>22</v>
      </c>
      <c r="B23" s="73">
        <v>5</v>
      </c>
      <c r="C23" s="20" t="s">
        <v>33</v>
      </c>
      <c r="D23" s="82">
        <v>45965</v>
      </c>
      <c r="E23" s="20" t="s">
        <v>55</v>
      </c>
      <c r="F23" s="83" t="s">
        <v>56</v>
      </c>
      <c r="G23" s="20">
        <v>256</v>
      </c>
      <c r="H23" s="44">
        <v>10</v>
      </c>
      <c r="I23" s="1" t="s">
        <v>26</v>
      </c>
      <c r="J23" s="5">
        <v>45992</v>
      </c>
      <c r="K23" s="5">
        <v>46002</v>
      </c>
      <c r="L23" s="1"/>
      <c r="M23" s="44">
        <v>2</v>
      </c>
      <c r="N23" s="44">
        <v>200</v>
      </c>
      <c r="O23" s="43">
        <f t="shared" si="0"/>
        <v>712</v>
      </c>
      <c r="P23" s="21">
        <f t="shared" si="1"/>
        <v>7120</v>
      </c>
      <c r="Q23" s="33">
        <f t="shared" si="2"/>
        <v>712</v>
      </c>
      <c r="R23" s="34">
        <f t="shared" si="3"/>
        <v>7120</v>
      </c>
      <c r="S23" s="34">
        <f t="shared" si="9"/>
        <v>890</v>
      </c>
      <c r="T23" s="34">
        <f t="shared" si="10"/>
        <v>178</v>
      </c>
      <c r="U23" s="14">
        <f t="shared" si="11"/>
        <v>1157</v>
      </c>
      <c r="V23" s="18">
        <v>1200</v>
      </c>
      <c r="W23" s="19">
        <v>840</v>
      </c>
      <c r="X23" s="19">
        <v>128</v>
      </c>
      <c r="Y23" s="20" t="s">
        <v>64</v>
      </c>
      <c r="Z23" s="82">
        <v>45982</v>
      </c>
      <c r="AA23" s="15">
        <v>179200</v>
      </c>
      <c r="AB23" s="1" t="s">
        <v>39</v>
      </c>
    </row>
    <row r="24" spans="1:28" ht="20.100000000000001" customHeight="1" x14ac:dyDescent="0.35">
      <c r="A24" s="2">
        <v>23</v>
      </c>
      <c r="B24" s="73">
        <v>5</v>
      </c>
      <c r="C24" s="20" t="s">
        <v>33</v>
      </c>
      <c r="D24" s="82">
        <v>45965</v>
      </c>
      <c r="E24" s="20" t="s">
        <v>34</v>
      </c>
      <c r="F24" s="83" t="s">
        <v>35</v>
      </c>
      <c r="G24" s="20">
        <v>440</v>
      </c>
      <c r="H24" s="44">
        <v>10</v>
      </c>
      <c r="I24" s="1" t="s">
        <v>26</v>
      </c>
      <c r="J24" s="5">
        <v>45983</v>
      </c>
      <c r="K24" s="5">
        <v>46002</v>
      </c>
      <c r="L24" s="1"/>
      <c r="M24" s="44">
        <v>2</v>
      </c>
      <c r="N24" s="44">
        <v>200</v>
      </c>
      <c r="O24" s="43">
        <f t="shared" si="0"/>
        <v>1080</v>
      </c>
      <c r="P24" s="21">
        <f t="shared" si="1"/>
        <v>10800</v>
      </c>
      <c r="Q24" s="33">
        <f t="shared" si="2"/>
        <v>1080</v>
      </c>
      <c r="R24" s="34">
        <f t="shared" si="3"/>
        <v>10800</v>
      </c>
      <c r="S24" s="34">
        <f t="shared" si="9"/>
        <v>1350</v>
      </c>
      <c r="T24" s="34">
        <f t="shared" si="10"/>
        <v>270</v>
      </c>
      <c r="U24" s="14">
        <f t="shared" si="11"/>
        <v>1755</v>
      </c>
      <c r="V24" s="18">
        <v>1700</v>
      </c>
      <c r="W24" s="19">
        <v>1190</v>
      </c>
      <c r="X24" s="19">
        <v>110</v>
      </c>
      <c r="Y24" s="20" t="s">
        <v>64</v>
      </c>
      <c r="Z24" s="82">
        <v>45966</v>
      </c>
      <c r="AA24" s="15">
        <v>308000</v>
      </c>
      <c r="AB24" s="1" t="s">
        <v>30</v>
      </c>
    </row>
    <row r="25" spans="1:28" ht="20.100000000000001" customHeight="1" x14ac:dyDescent="0.35">
      <c r="A25" s="99">
        <v>24</v>
      </c>
      <c r="B25" s="88">
        <v>6</v>
      </c>
      <c r="C25" s="89" t="s">
        <v>23</v>
      </c>
      <c r="D25" s="90">
        <v>46204</v>
      </c>
      <c r="E25" s="89" t="s">
        <v>28</v>
      </c>
      <c r="F25" s="91" t="s">
        <v>29</v>
      </c>
      <c r="G25" s="89">
        <v>225</v>
      </c>
      <c r="H25" s="93">
        <v>25</v>
      </c>
      <c r="I25" s="1" t="s">
        <v>26</v>
      </c>
      <c r="J25" s="6">
        <v>46183</v>
      </c>
      <c r="K25" s="6">
        <v>46204</v>
      </c>
      <c r="L25" s="1" t="s">
        <v>65</v>
      </c>
      <c r="M25" s="44">
        <v>2</v>
      </c>
      <c r="N25" s="44">
        <v>200</v>
      </c>
      <c r="O25" s="43">
        <f t="shared" si="0"/>
        <v>650</v>
      </c>
      <c r="P25" s="21">
        <f t="shared" si="1"/>
        <v>16250</v>
      </c>
      <c r="Q25" s="33">
        <f t="shared" si="2"/>
        <v>650</v>
      </c>
      <c r="R25" s="34">
        <f t="shared" si="3"/>
        <v>16250</v>
      </c>
      <c r="S25" s="34">
        <f t="shared" si="9"/>
        <v>812.5</v>
      </c>
      <c r="T25" s="34">
        <f t="shared" si="10"/>
        <v>162.5</v>
      </c>
      <c r="U25" s="14">
        <f t="shared" si="11"/>
        <v>1056.25</v>
      </c>
      <c r="V25" s="18"/>
      <c r="W25" s="19"/>
      <c r="X25" s="19"/>
      <c r="Y25" s="89" t="s">
        <v>64</v>
      </c>
      <c r="Z25" s="92">
        <v>45982</v>
      </c>
      <c r="AA25" s="15"/>
      <c r="AB25" s="1"/>
    </row>
    <row r="26" spans="1:28" ht="20.100000000000001" customHeight="1" x14ac:dyDescent="0.35">
      <c r="A26" s="100">
        <v>25</v>
      </c>
      <c r="B26" s="94">
        <v>7</v>
      </c>
      <c r="C26" s="95" t="s">
        <v>23</v>
      </c>
      <c r="D26" s="96">
        <v>46209</v>
      </c>
      <c r="E26" s="95" t="s">
        <v>43</v>
      </c>
      <c r="F26" s="97" t="s">
        <v>44</v>
      </c>
      <c r="G26" s="95">
        <v>203</v>
      </c>
      <c r="H26" s="98">
        <v>5</v>
      </c>
      <c r="I26" s="95"/>
      <c r="J26" s="96"/>
      <c r="K26" s="96"/>
      <c r="L26" s="95"/>
      <c r="M26" s="44">
        <v>2</v>
      </c>
      <c r="N26" s="44">
        <v>200</v>
      </c>
      <c r="O26" s="43">
        <f t="shared" si="0"/>
        <v>606</v>
      </c>
      <c r="P26" s="21">
        <f t="shared" si="1"/>
        <v>3030</v>
      </c>
      <c r="Q26" s="33">
        <f t="shared" ref="Q26:Q41" si="12">G26*2+200</f>
        <v>606</v>
      </c>
      <c r="R26" s="34">
        <f t="shared" si="3"/>
        <v>3030</v>
      </c>
      <c r="S26" s="34">
        <f t="shared" ref="S26:S41" si="13">Q26*1.25</f>
        <v>757.5</v>
      </c>
      <c r="T26" s="34">
        <f t="shared" ref="T26:T41" si="14">S26-Q26</f>
        <v>151.5</v>
      </c>
      <c r="U26" s="14">
        <f t="shared" ref="U26:U41" si="15">S26*1.3</f>
        <v>984.75</v>
      </c>
      <c r="V26" s="18"/>
      <c r="W26" s="19"/>
      <c r="X26" s="19"/>
      <c r="Y26" s="1"/>
      <c r="Z26" s="5"/>
      <c r="AA26" s="15"/>
      <c r="AB26" s="1"/>
    </row>
    <row r="27" spans="1:28" ht="20.100000000000001" customHeight="1" x14ac:dyDescent="0.35">
      <c r="A27" s="99">
        <v>26</v>
      </c>
      <c r="B27" s="94">
        <v>7</v>
      </c>
      <c r="C27" s="95" t="s">
        <v>33</v>
      </c>
      <c r="D27" s="96">
        <v>46209</v>
      </c>
      <c r="E27" s="95" t="s">
        <v>58</v>
      </c>
      <c r="F27" s="97" t="s">
        <v>59</v>
      </c>
      <c r="G27" s="95">
        <v>324</v>
      </c>
      <c r="H27" s="98">
        <v>10</v>
      </c>
      <c r="I27" s="95"/>
      <c r="J27" s="96"/>
      <c r="K27" s="96"/>
      <c r="L27" s="95"/>
      <c r="M27" s="44">
        <v>2</v>
      </c>
      <c r="N27" s="44">
        <v>200</v>
      </c>
      <c r="O27" s="43">
        <f t="shared" si="0"/>
        <v>848</v>
      </c>
      <c r="P27" s="21">
        <f t="shared" si="1"/>
        <v>8480</v>
      </c>
      <c r="Q27" s="33">
        <f t="shared" si="12"/>
        <v>848</v>
      </c>
      <c r="R27" s="34">
        <f t="shared" si="3"/>
        <v>8480</v>
      </c>
      <c r="S27" s="34">
        <f t="shared" si="13"/>
        <v>1060</v>
      </c>
      <c r="T27" s="34">
        <f t="shared" si="14"/>
        <v>212</v>
      </c>
      <c r="U27" s="14">
        <f t="shared" si="15"/>
        <v>1378</v>
      </c>
      <c r="V27" s="18"/>
      <c r="W27" s="19"/>
      <c r="X27" s="19"/>
      <c r="Y27" s="1"/>
      <c r="Z27" s="5"/>
      <c r="AA27" s="15"/>
      <c r="AB27" s="1"/>
    </row>
    <row r="28" spans="1:28" ht="20.100000000000001" customHeight="1" x14ac:dyDescent="0.35">
      <c r="A28" s="99">
        <v>27</v>
      </c>
      <c r="B28" s="94">
        <v>7</v>
      </c>
      <c r="C28" s="95" t="s">
        <v>33</v>
      </c>
      <c r="D28" s="96">
        <v>46209</v>
      </c>
      <c r="E28" s="95" t="s">
        <v>48</v>
      </c>
      <c r="F28" s="97" t="s">
        <v>49</v>
      </c>
      <c r="G28" s="95">
        <v>121</v>
      </c>
      <c r="H28" s="98">
        <v>10</v>
      </c>
      <c r="I28" s="95"/>
      <c r="J28" s="96"/>
      <c r="K28" s="96"/>
      <c r="L28" s="95"/>
      <c r="M28" s="44">
        <v>2</v>
      </c>
      <c r="N28" s="44">
        <v>200</v>
      </c>
      <c r="O28" s="43">
        <f t="shared" si="0"/>
        <v>442</v>
      </c>
      <c r="P28" s="21">
        <f t="shared" si="1"/>
        <v>4420</v>
      </c>
      <c r="Q28" s="33">
        <f t="shared" si="12"/>
        <v>442</v>
      </c>
      <c r="R28" s="34">
        <f t="shared" si="3"/>
        <v>4420</v>
      </c>
      <c r="S28" s="34">
        <f t="shared" si="13"/>
        <v>552.5</v>
      </c>
      <c r="T28" s="34">
        <f t="shared" si="14"/>
        <v>110.5</v>
      </c>
      <c r="U28" s="14">
        <f t="shared" si="15"/>
        <v>718.25</v>
      </c>
      <c r="V28" s="18"/>
      <c r="W28" s="19"/>
      <c r="X28" s="19"/>
      <c r="Y28" s="1"/>
      <c r="Z28" s="5"/>
      <c r="AA28" s="15"/>
      <c r="AB28" s="1"/>
    </row>
    <row r="29" spans="1:28" ht="20.100000000000001" customHeight="1" x14ac:dyDescent="0.35">
      <c r="A29" s="99">
        <v>28</v>
      </c>
      <c r="B29" s="94">
        <v>7</v>
      </c>
      <c r="C29" s="95" t="s">
        <v>33</v>
      </c>
      <c r="D29" s="96">
        <v>46209</v>
      </c>
      <c r="E29" s="95" t="s">
        <v>34</v>
      </c>
      <c r="F29" s="97" t="s">
        <v>35</v>
      </c>
      <c r="G29" s="95">
        <v>440</v>
      </c>
      <c r="H29" s="98">
        <v>10</v>
      </c>
      <c r="I29" s="95"/>
      <c r="J29" s="96"/>
      <c r="K29" s="96"/>
      <c r="L29" s="95"/>
      <c r="M29" s="44">
        <v>2</v>
      </c>
      <c r="N29" s="44">
        <v>200</v>
      </c>
      <c r="O29" s="43">
        <f t="shared" si="0"/>
        <v>1080</v>
      </c>
      <c r="P29" s="21">
        <f t="shared" si="1"/>
        <v>10800</v>
      </c>
      <c r="Q29" s="33">
        <f t="shared" si="12"/>
        <v>1080</v>
      </c>
      <c r="R29" s="34">
        <f t="shared" si="3"/>
        <v>10800</v>
      </c>
      <c r="S29" s="34">
        <f t="shared" si="13"/>
        <v>1350</v>
      </c>
      <c r="T29" s="34">
        <f t="shared" si="14"/>
        <v>270</v>
      </c>
      <c r="U29" s="14">
        <f t="shared" si="15"/>
        <v>1755</v>
      </c>
      <c r="V29" s="18"/>
      <c r="W29" s="19"/>
      <c r="X29" s="19"/>
      <c r="Y29" s="1"/>
      <c r="Z29" s="5"/>
      <c r="AA29" s="15"/>
      <c r="AB29" s="1"/>
    </row>
    <row r="30" spans="1:28" ht="20.100000000000001" customHeight="1" x14ac:dyDescent="0.35">
      <c r="A30" s="99">
        <v>29</v>
      </c>
      <c r="B30" s="94">
        <v>7</v>
      </c>
      <c r="C30" s="95" t="s">
        <v>33</v>
      </c>
      <c r="D30" s="96">
        <v>46209</v>
      </c>
      <c r="E30" s="95" t="s">
        <v>50</v>
      </c>
      <c r="F30" s="97" t="s">
        <v>51</v>
      </c>
      <c r="G30" s="95">
        <v>336</v>
      </c>
      <c r="H30" s="98">
        <v>10</v>
      </c>
      <c r="I30" s="95"/>
      <c r="J30" s="96"/>
      <c r="K30" s="96"/>
      <c r="L30" s="95"/>
      <c r="M30" s="44">
        <v>2</v>
      </c>
      <c r="N30" s="44">
        <v>200</v>
      </c>
      <c r="O30" s="43">
        <f t="shared" si="0"/>
        <v>872</v>
      </c>
      <c r="P30" s="21">
        <f t="shared" si="1"/>
        <v>8720</v>
      </c>
      <c r="Q30" s="33">
        <f t="shared" si="12"/>
        <v>872</v>
      </c>
      <c r="R30" s="34">
        <f t="shared" si="3"/>
        <v>8720</v>
      </c>
      <c r="S30" s="34">
        <f t="shared" si="13"/>
        <v>1090</v>
      </c>
      <c r="T30" s="34">
        <f t="shared" si="14"/>
        <v>218</v>
      </c>
      <c r="U30" s="14">
        <f t="shared" si="15"/>
        <v>1417</v>
      </c>
      <c r="V30" s="18"/>
      <c r="W30" s="19"/>
      <c r="X30" s="19"/>
      <c r="Y30" s="1"/>
      <c r="Z30" s="5"/>
      <c r="AA30" s="15"/>
      <c r="AB30" s="1"/>
    </row>
    <row r="31" spans="1:28" ht="20.100000000000001" customHeight="1" x14ac:dyDescent="0.35">
      <c r="A31" s="100">
        <v>30</v>
      </c>
      <c r="B31" s="94">
        <v>7</v>
      </c>
      <c r="C31" s="95" t="s">
        <v>33</v>
      </c>
      <c r="D31" s="96">
        <v>46209</v>
      </c>
      <c r="E31" s="1"/>
      <c r="F31" s="97" t="s">
        <v>110</v>
      </c>
      <c r="G31" s="1"/>
      <c r="H31" s="24"/>
      <c r="I31" s="1"/>
      <c r="J31" s="6"/>
      <c r="K31" s="6"/>
      <c r="L31" s="1"/>
      <c r="M31" s="44">
        <v>2</v>
      </c>
      <c r="N31" s="44">
        <v>200</v>
      </c>
      <c r="O31" s="43">
        <f t="shared" si="0"/>
        <v>200</v>
      </c>
      <c r="P31" s="21">
        <f t="shared" si="1"/>
        <v>0</v>
      </c>
      <c r="Q31" s="33">
        <f t="shared" si="12"/>
        <v>200</v>
      </c>
      <c r="R31" s="34">
        <f t="shared" si="3"/>
        <v>0</v>
      </c>
      <c r="S31" s="34">
        <f t="shared" si="13"/>
        <v>250</v>
      </c>
      <c r="T31" s="34">
        <f t="shared" si="14"/>
        <v>50</v>
      </c>
      <c r="U31" s="14">
        <f t="shared" si="15"/>
        <v>325</v>
      </c>
      <c r="V31" s="18"/>
      <c r="W31" s="19"/>
      <c r="X31" s="19"/>
      <c r="Y31" s="1"/>
      <c r="Z31" s="5"/>
      <c r="AA31" s="15"/>
      <c r="AB31" s="1"/>
    </row>
    <row r="32" spans="1:28" ht="20.100000000000001" customHeight="1" x14ac:dyDescent="0.35">
      <c r="A32" s="2">
        <v>31</v>
      </c>
      <c r="B32" s="94">
        <v>7</v>
      </c>
      <c r="C32" s="95" t="s">
        <v>23</v>
      </c>
      <c r="D32" s="96">
        <v>46209</v>
      </c>
      <c r="E32" s="95" t="s">
        <v>40</v>
      </c>
      <c r="F32" s="97" t="s">
        <v>41</v>
      </c>
      <c r="G32" s="95">
        <v>151</v>
      </c>
      <c r="H32" s="98">
        <v>5</v>
      </c>
      <c r="I32" s="1"/>
      <c r="J32" s="6"/>
      <c r="K32" s="6"/>
      <c r="L32" s="1"/>
      <c r="M32" s="44">
        <v>2</v>
      </c>
      <c r="N32" s="44">
        <v>200</v>
      </c>
      <c r="O32" s="43">
        <f t="shared" si="0"/>
        <v>502</v>
      </c>
      <c r="P32" s="21">
        <f t="shared" si="1"/>
        <v>2510</v>
      </c>
      <c r="Q32" s="33">
        <f t="shared" si="12"/>
        <v>502</v>
      </c>
      <c r="R32" s="34">
        <f t="shared" si="3"/>
        <v>2510</v>
      </c>
      <c r="S32" s="34">
        <f t="shared" si="13"/>
        <v>627.5</v>
      </c>
      <c r="T32" s="34">
        <f t="shared" si="14"/>
        <v>125.5</v>
      </c>
      <c r="U32" s="14">
        <f t="shared" si="15"/>
        <v>815.75</v>
      </c>
      <c r="V32" s="18"/>
      <c r="W32" s="19"/>
      <c r="X32" s="19"/>
      <c r="Y32" s="1"/>
      <c r="Z32" s="6"/>
      <c r="AA32" s="1"/>
      <c r="AB32" s="1"/>
    </row>
    <row r="33" spans="1:28" ht="20.100000000000001" customHeight="1" x14ac:dyDescent="0.35">
      <c r="A33" s="2"/>
      <c r="B33" s="94">
        <v>7</v>
      </c>
      <c r="C33" s="95" t="s">
        <v>23</v>
      </c>
      <c r="D33" s="96">
        <v>46209</v>
      </c>
      <c r="E33" s="95" t="s">
        <v>31</v>
      </c>
      <c r="F33" s="97" t="s">
        <v>32</v>
      </c>
      <c r="G33" s="95">
        <v>192</v>
      </c>
      <c r="H33" s="98">
        <v>5</v>
      </c>
      <c r="I33" s="1"/>
      <c r="J33" s="6"/>
      <c r="K33" s="6"/>
      <c r="L33" s="1"/>
      <c r="M33" s="44">
        <v>2</v>
      </c>
      <c r="N33" s="44">
        <v>200</v>
      </c>
      <c r="O33" s="43">
        <f t="shared" si="0"/>
        <v>584</v>
      </c>
      <c r="P33" s="21">
        <f t="shared" si="1"/>
        <v>2920</v>
      </c>
      <c r="Q33" s="33">
        <f t="shared" si="12"/>
        <v>584</v>
      </c>
      <c r="R33" s="34">
        <f t="shared" si="3"/>
        <v>2920</v>
      </c>
      <c r="S33" s="34">
        <f t="shared" si="13"/>
        <v>730</v>
      </c>
      <c r="T33" s="34">
        <f t="shared" si="14"/>
        <v>146</v>
      </c>
      <c r="U33" s="14">
        <f t="shared" si="15"/>
        <v>949</v>
      </c>
      <c r="V33" s="18"/>
      <c r="W33" s="19"/>
      <c r="X33" s="19"/>
      <c r="Y33" s="1"/>
      <c r="Z33" s="6"/>
      <c r="AA33" s="1"/>
      <c r="AB33" s="1"/>
    </row>
    <row r="34" spans="1:28" ht="20.100000000000001" customHeight="1" x14ac:dyDescent="0.35">
      <c r="A34" s="2"/>
      <c r="B34" s="94">
        <v>7</v>
      </c>
      <c r="C34" s="95" t="s">
        <v>23</v>
      </c>
      <c r="D34" s="96">
        <v>46209</v>
      </c>
      <c r="E34" s="95" t="s">
        <v>122</v>
      </c>
      <c r="F34" s="97" t="s">
        <v>121</v>
      </c>
      <c r="G34" s="78"/>
      <c r="H34" s="98">
        <v>5</v>
      </c>
      <c r="I34" s="1"/>
      <c r="J34" s="6"/>
      <c r="K34" s="6"/>
      <c r="L34" s="1"/>
      <c r="M34" s="44">
        <v>2</v>
      </c>
      <c r="N34" s="44">
        <v>200</v>
      </c>
      <c r="O34" s="43">
        <f t="shared" si="0"/>
        <v>200</v>
      </c>
      <c r="P34" s="21">
        <f t="shared" si="1"/>
        <v>1000</v>
      </c>
      <c r="Q34" s="33">
        <f t="shared" si="12"/>
        <v>200</v>
      </c>
      <c r="R34" s="34">
        <f t="shared" si="3"/>
        <v>1000</v>
      </c>
      <c r="S34" s="34">
        <f t="shared" si="13"/>
        <v>250</v>
      </c>
      <c r="T34" s="34">
        <f t="shared" si="14"/>
        <v>50</v>
      </c>
      <c r="U34" s="14">
        <f t="shared" si="15"/>
        <v>325</v>
      </c>
      <c r="V34" s="18"/>
      <c r="W34" s="19"/>
      <c r="X34" s="19"/>
      <c r="Y34" s="1"/>
      <c r="Z34" s="6"/>
      <c r="AA34" s="1"/>
      <c r="AB34" s="1"/>
    </row>
    <row r="35" spans="1:28" ht="20.100000000000001" customHeight="1" x14ac:dyDescent="0.35">
      <c r="A35" s="2"/>
      <c r="B35" s="3"/>
      <c r="C35" s="1"/>
      <c r="D35" s="6"/>
      <c r="E35" s="78"/>
      <c r="F35" s="80"/>
      <c r="G35" s="78"/>
      <c r="H35" s="24"/>
      <c r="I35" s="1"/>
      <c r="J35" s="6"/>
      <c r="K35" s="6"/>
      <c r="L35" s="1"/>
      <c r="M35" s="44">
        <v>2</v>
      </c>
      <c r="N35" s="44">
        <v>200</v>
      </c>
      <c r="O35" s="43">
        <f t="shared" si="0"/>
        <v>200</v>
      </c>
      <c r="P35" s="21">
        <f t="shared" si="1"/>
        <v>0</v>
      </c>
      <c r="Q35" s="33">
        <f t="shared" si="12"/>
        <v>200</v>
      </c>
      <c r="R35" s="34">
        <f t="shared" si="3"/>
        <v>0</v>
      </c>
      <c r="S35" s="34">
        <f t="shared" si="13"/>
        <v>250</v>
      </c>
      <c r="T35" s="34">
        <f t="shared" si="14"/>
        <v>50</v>
      </c>
      <c r="U35" s="14">
        <f t="shared" si="15"/>
        <v>325</v>
      </c>
      <c r="V35" s="18"/>
      <c r="W35" s="19"/>
      <c r="X35" s="19"/>
      <c r="Y35" s="1"/>
      <c r="Z35" s="6"/>
      <c r="AA35" s="1"/>
      <c r="AB35" s="1"/>
    </row>
    <row r="36" spans="1:28" ht="20.100000000000001" customHeight="1" x14ac:dyDescent="0.35">
      <c r="A36" s="2"/>
      <c r="B36" s="3"/>
      <c r="C36" s="1"/>
      <c r="D36" s="6"/>
      <c r="E36" s="78"/>
      <c r="F36" s="80"/>
      <c r="G36" s="78"/>
      <c r="H36" s="24"/>
      <c r="I36" s="1"/>
      <c r="J36" s="6"/>
      <c r="K36" s="6"/>
      <c r="L36" s="1"/>
      <c r="M36" s="44">
        <v>2</v>
      </c>
      <c r="N36" s="44">
        <v>200</v>
      </c>
      <c r="O36" s="43">
        <f t="shared" si="0"/>
        <v>200</v>
      </c>
      <c r="P36" s="21">
        <f t="shared" si="1"/>
        <v>0</v>
      </c>
      <c r="Q36" s="33">
        <f t="shared" si="12"/>
        <v>200</v>
      </c>
      <c r="R36" s="34">
        <f t="shared" si="3"/>
        <v>0</v>
      </c>
      <c r="S36" s="34">
        <f t="shared" si="13"/>
        <v>250</v>
      </c>
      <c r="T36" s="34">
        <f t="shared" si="14"/>
        <v>50</v>
      </c>
      <c r="U36" s="14">
        <f t="shared" si="15"/>
        <v>325</v>
      </c>
      <c r="V36" s="18"/>
      <c r="W36" s="19"/>
      <c r="X36" s="19"/>
      <c r="Y36" s="1"/>
      <c r="Z36" s="6"/>
      <c r="AA36" s="1"/>
      <c r="AB36" s="1"/>
    </row>
    <row r="37" spans="1:28" ht="20.100000000000001" customHeight="1" x14ac:dyDescent="0.35">
      <c r="A37" s="2"/>
      <c r="B37" s="3"/>
      <c r="C37" s="1"/>
      <c r="D37" s="6"/>
      <c r="E37" s="78"/>
      <c r="F37" s="80"/>
      <c r="G37" s="78"/>
      <c r="H37" s="24"/>
      <c r="I37" s="1"/>
      <c r="J37" s="6"/>
      <c r="K37" s="6"/>
      <c r="L37" s="1"/>
      <c r="M37" s="44">
        <v>2</v>
      </c>
      <c r="N37" s="44">
        <v>200</v>
      </c>
      <c r="O37" s="43">
        <f t="shared" si="0"/>
        <v>200</v>
      </c>
      <c r="P37" s="21">
        <f t="shared" si="1"/>
        <v>0</v>
      </c>
      <c r="Q37" s="33">
        <f t="shared" si="12"/>
        <v>200</v>
      </c>
      <c r="R37" s="34">
        <f t="shared" si="3"/>
        <v>0</v>
      </c>
      <c r="S37" s="34">
        <f t="shared" si="13"/>
        <v>250</v>
      </c>
      <c r="T37" s="34">
        <f t="shared" si="14"/>
        <v>50</v>
      </c>
      <c r="U37" s="14">
        <f t="shared" si="15"/>
        <v>325</v>
      </c>
      <c r="V37" s="18"/>
      <c r="W37" s="19"/>
      <c r="X37" s="19"/>
      <c r="Y37" s="1"/>
      <c r="Z37" s="6"/>
      <c r="AA37" s="1"/>
      <c r="AB37" s="1"/>
    </row>
    <row r="38" spans="1:28" ht="20.100000000000001" customHeight="1" x14ac:dyDescent="0.35">
      <c r="A38" s="2"/>
      <c r="B38" s="3"/>
      <c r="C38" s="1"/>
      <c r="D38" s="6"/>
      <c r="E38" s="78"/>
      <c r="F38" s="80"/>
      <c r="G38" s="78"/>
      <c r="H38" s="24"/>
      <c r="I38" s="1"/>
      <c r="J38" s="6"/>
      <c r="K38" s="6"/>
      <c r="L38" s="1"/>
      <c r="M38" s="44">
        <v>2</v>
      </c>
      <c r="N38" s="44">
        <v>200</v>
      </c>
      <c r="O38" s="43">
        <f t="shared" si="0"/>
        <v>200</v>
      </c>
      <c r="P38" s="21">
        <f t="shared" si="1"/>
        <v>0</v>
      </c>
      <c r="Q38" s="33">
        <f t="shared" si="12"/>
        <v>200</v>
      </c>
      <c r="R38" s="34">
        <f t="shared" si="3"/>
        <v>0</v>
      </c>
      <c r="S38" s="34">
        <f t="shared" si="13"/>
        <v>250</v>
      </c>
      <c r="T38" s="34">
        <f t="shared" si="14"/>
        <v>50</v>
      </c>
      <c r="U38" s="14">
        <f t="shared" si="15"/>
        <v>325</v>
      </c>
      <c r="V38" s="18"/>
      <c r="W38" s="19"/>
      <c r="X38" s="19"/>
      <c r="Y38" s="1"/>
      <c r="Z38" s="6"/>
      <c r="AA38" s="1"/>
      <c r="AB38" s="1"/>
    </row>
    <row r="39" spans="1:28" ht="20.100000000000001" customHeight="1" x14ac:dyDescent="0.35">
      <c r="A39" s="2"/>
      <c r="B39" s="3"/>
      <c r="C39" s="1"/>
      <c r="D39" s="6"/>
      <c r="E39" s="78"/>
      <c r="F39" s="80"/>
      <c r="G39" s="78"/>
      <c r="H39" s="24"/>
      <c r="I39" s="1"/>
      <c r="J39" s="6"/>
      <c r="K39" s="6"/>
      <c r="L39" s="1"/>
      <c r="M39" s="44">
        <v>2</v>
      </c>
      <c r="N39" s="44">
        <v>200</v>
      </c>
      <c r="O39" s="43">
        <f t="shared" si="0"/>
        <v>200</v>
      </c>
      <c r="P39" s="21">
        <f t="shared" si="1"/>
        <v>0</v>
      </c>
      <c r="Q39" s="33">
        <f t="shared" si="12"/>
        <v>200</v>
      </c>
      <c r="R39" s="34">
        <f t="shared" si="3"/>
        <v>0</v>
      </c>
      <c r="S39" s="34">
        <f t="shared" si="13"/>
        <v>250</v>
      </c>
      <c r="T39" s="34">
        <f t="shared" si="14"/>
        <v>50</v>
      </c>
      <c r="U39" s="14">
        <f t="shared" si="15"/>
        <v>325</v>
      </c>
      <c r="V39" s="18"/>
      <c r="W39" s="19"/>
      <c r="X39" s="19"/>
      <c r="Y39" s="1"/>
      <c r="Z39" s="6"/>
      <c r="AA39" s="1"/>
      <c r="AB39" s="1"/>
    </row>
    <row r="40" spans="1:28" ht="20.100000000000001" customHeight="1" x14ac:dyDescent="0.35">
      <c r="A40" s="2">
        <v>32</v>
      </c>
      <c r="B40" s="3"/>
      <c r="C40" s="1"/>
      <c r="D40" s="6"/>
      <c r="E40" s="1"/>
      <c r="F40" s="1"/>
      <c r="G40" s="1"/>
      <c r="H40" s="24"/>
      <c r="I40" s="1"/>
      <c r="J40" s="6"/>
      <c r="K40" s="6"/>
      <c r="L40" s="1"/>
      <c r="M40" s="44">
        <v>2</v>
      </c>
      <c r="N40" s="44">
        <v>200</v>
      </c>
      <c r="O40" s="43">
        <f t="shared" si="0"/>
        <v>200</v>
      </c>
      <c r="P40" s="21">
        <f t="shared" si="1"/>
        <v>0</v>
      </c>
      <c r="Q40" s="33">
        <f t="shared" si="12"/>
        <v>200</v>
      </c>
      <c r="R40" s="34">
        <f t="shared" si="3"/>
        <v>0</v>
      </c>
      <c r="S40" s="34">
        <f t="shared" si="13"/>
        <v>250</v>
      </c>
      <c r="T40" s="34">
        <f t="shared" si="14"/>
        <v>50</v>
      </c>
      <c r="U40" s="14">
        <f t="shared" si="15"/>
        <v>325</v>
      </c>
      <c r="V40" s="19"/>
      <c r="W40" s="19"/>
      <c r="X40" s="19"/>
      <c r="Y40" s="1"/>
      <c r="Z40" s="6"/>
      <c r="AA40" s="1"/>
      <c r="AB40" s="1"/>
    </row>
    <row r="41" spans="1:28" ht="20.100000000000001" customHeight="1" x14ac:dyDescent="0.35">
      <c r="A41" s="2">
        <v>33</v>
      </c>
      <c r="B41" s="3"/>
      <c r="C41" s="1"/>
      <c r="D41" s="6"/>
      <c r="E41" s="1"/>
      <c r="F41" s="1"/>
      <c r="G41" s="1"/>
      <c r="H41" s="24"/>
      <c r="I41" s="1"/>
      <c r="J41" s="6"/>
      <c r="K41" s="6"/>
      <c r="L41" s="1"/>
      <c r="M41" s="44">
        <v>2</v>
      </c>
      <c r="N41" s="44">
        <v>200</v>
      </c>
      <c r="O41" s="43">
        <f t="shared" si="0"/>
        <v>200</v>
      </c>
      <c r="P41" s="21">
        <f t="shared" si="1"/>
        <v>0</v>
      </c>
      <c r="Q41" s="33">
        <f t="shared" si="12"/>
        <v>200</v>
      </c>
      <c r="R41" s="34">
        <f t="shared" si="3"/>
        <v>0</v>
      </c>
      <c r="S41" s="34">
        <f t="shared" si="13"/>
        <v>250</v>
      </c>
      <c r="T41" s="34">
        <f t="shared" si="14"/>
        <v>50</v>
      </c>
      <c r="U41" s="14">
        <f t="shared" si="15"/>
        <v>325</v>
      </c>
      <c r="V41" s="19"/>
      <c r="W41" s="19"/>
      <c r="X41" s="19"/>
      <c r="Y41" s="1"/>
      <c r="Z41" s="6"/>
      <c r="AA41" s="1"/>
      <c r="AB41" s="1"/>
    </row>
    <row r="42" spans="1:28" ht="32.25" customHeight="1" x14ac:dyDescent="0.25">
      <c r="A42" s="9"/>
      <c r="B42" s="10" t="s">
        <v>66</v>
      </c>
      <c r="C42" s="9"/>
      <c r="D42" s="11"/>
      <c r="E42" s="9"/>
      <c r="F42" s="9"/>
      <c r="G42" s="9"/>
      <c r="H42" s="10">
        <f>SUM(H2:H41)</f>
        <v>385</v>
      </c>
      <c r="I42" s="9"/>
      <c r="J42" s="11"/>
      <c r="K42" s="11"/>
      <c r="L42" s="9"/>
      <c r="M42" s="45"/>
      <c r="N42" s="22"/>
      <c r="O42" s="22"/>
      <c r="P42" s="23">
        <f>SUM(P2:P41)</f>
        <v>319070</v>
      </c>
      <c r="Q42" s="9"/>
      <c r="R42" s="1"/>
      <c r="S42" s="1"/>
      <c r="T42" s="1"/>
      <c r="U42" s="23"/>
      <c r="V42" s="19"/>
      <c r="W42" s="19"/>
      <c r="X42" s="19"/>
      <c r="Y42" s="9"/>
      <c r="Z42" s="11"/>
      <c r="AA42" s="1"/>
      <c r="AB42" s="1"/>
    </row>
  </sheetData>
  <autoFilter ref="A1:AB24" xr:uid="{00000000-0001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B161B-C83C-442F-9757-0393855C1298}">
  <dimension ref="A3:D11"/>
  <sheetViews>
    <sheetView workbookViewId="0">
      <selection activeCell="D19" sqref="D19"/>
    </sheetView>
  </sheetViews>
  <sheetFormatPr defaultRowHeight="15" x14ac:dyDescent="0.25"/>
  <cols>
    <col min="1" max="1" width="12.140625" customWidth="1"/>
    <col min="2" max="2" width="13.5703125" customWidth="1"/>
    <col min="3" max="3" width="12" customWidth="1"/>
    <col min="4" max="4" width="27.140625" customWidth="1"/>
    <col min="5" max="5" width="25" bestFit="1" customWidth="1"/>
  </cols>
  <sheetData>
    <row r="3" spans="1:4" x14ac:dyDescent="0.25">
      <c r="A3" s="41" t="s">
        <v>68</v>
      </c>
      <c r="B3" t="s">
        <v>70</v>
      </c>
      <c r="C3" t="s">
        <v>71</v>
      </c>
      <c r="D3" t="s">
        <v>74</v>
      </c>
    </row>
    <row r="4" spans="1:4" x14ac:dyDescent="0.25">
      <c r="A4" s="42">
        <v>1</v>
      </c>
      <c r="B4">
        <v>1</v>
      </c>
      <c r="C4">
        <v>20</v>
      </c>
      <c r="D4" s="46">
        <v>18720</v>
      </c>
    </row>
    <row r="5" spans="1:4" x14ac:dyDescent="0.25">
      <c r="A5" s="42">
        <v>2</v>
      </c>
      <c r="B5">
        <v>3</v>
      </c>
      <c r="C5">
        <v>50</v>
      </c>
      <c r="D5" s="46">
        <v>35480</v>
      </c>
    </row>
    <row r="6" spans="1:4" x14ac:dyDescent="0.25">
      <c r="A6" s="42">
        <v>3</v>
      </c>
      <c r="B6">
        <v>8</v>
      </c>
      <c r="C6">
        <v>120</v>
      </c>
      <c r="D6" s="46">
        <v>96660</v>
      </c>
    </row>
    <row r="7" spans="1:4" x14ac:dyDescent="0.25">
      <c r="A7" s="42">
        <v>4</v>
      </c>
      <c r="B7">
        <v>4</v>
      </c>
      <c r="C7">
        <v>40</v>
      </c>
      <c r="D7" s="46">
        <v>44420</v>
      </c>
    </row>
    <row r="8" spans="1:4" x14ac:dyDescent="0.25">
      <c r="A8" s="42">
        <v>5</v>
      </c>
      <c r="B8">
        <v>7</v>
      </c>
      <c r="C8">
        <v>70</v>
      </c>
      <c r="D8" s="46">
        <v>65660</v>
      </c>
    </row>
    <row r="9" spans="1:4" x14ac:dyDescent="0.25">
      <c r="A9" s="42">
        <v>6</v>
      </c>
      <c r="B9">
        <v>1</v>
      </c>
      <c r="C9">
        <v>25</v>
      </c>
      <c r="D9" s="46">
        <v>16250</v>
      </c>
    </row>
    <row r="10" spans="1:4" x14ac:dyDescent="0.25">
      <c r="A10" s="42" t="s">
        <v>69</v>
      </c>
      <c r="D10" s="46">
        <v>0</v>
      </c>
    </row>
    <row r="11" spans="1:4" ht="25.5" customHeight="1" x14ac:dyDescent="0.25">
      <c r="A11" s="42" t="s">
        <v>66</v>
      </c>
      <c r="B11">
        <v>24</v>
      </c>
      <c r="C11">
        <v>325</v>
      </c>
      <c r="D11" s="46">
        <v>277190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851E6-696F-452D-BB05-EFC696C1D674}">
  <dimension ref="A1:K37"/>
  <sheetViews>
    <sheetView workbookViewId="0">
      <selection activeCell="D14" sqref="D14"/>
    </sheetView>
  </sheetViews>
  <sheetFormatPr defaultRowHeight="15" x14ac:dyDescent="0.25"/>
  <cols>
    <col min="1" max="1" width="7.5703125" customWidth="1"/>
    <col min="2" max="3" width="14" customWidth="1"/>
    <col min="4" max="4" width="7.42578125" customWidth="1"/>
    <col min="5" max="5" width="10.140625" customWidth="1"/>
    <col min="6" max="6" width="15.140625" customWidth="1"/>
    <col min="7" max="7" width="13.28515625" customWidth="1"/>
    <col min="8" max="8" width="15.42578125" customWidth="1"/>
    <col min="9" max="9" width="12.42578125" customWidth="1"/>
    <col min="10" max="10" width="11.85546875" customWidth="1"/>
    <col min="11" max="11" width="35.85546875" customWidth="1"/>
  </cols>
  <sheetData>
    <row r="1" spans="1:11" ht="44.25" customHeight="1" x14ac:dyDescent="0.25">
      <c r="A1" s="48" t="s">
        <v>62</v>
      </c>
      <c r="B1" s="48" t="s">
        <v>88</v>
      </c>
      <c r="C1" s="48" t="s">
        <v>75</v>
      </c>
      <c r="D1" s="48" t="s">
        <v>77</v>
      </c>
      <c r="E1" s="48" t="s">
        <v>83</v>
      </c>
      <c r="F1" s="48" t="s">
        <v>78</v>
      </c>
      <c r="G1" s="57" t="s">
        <v>79</v>
      </c>
      <c r="H1" s="57" t="s">
        <v>82</v>
      </c>
      <c r="I1" s="48" t="s">
        <v>80</v>
      </c>
      <c r="J1" s="48" t="s">
        <v>81</v>
      </c>
      <c r="K1" s="71" t="s">
        <v>84</v>
      </c>
    </row>
    <row r="2" spans="1:11" ht="21.95" customHeight="1" x14ac:dyDescent="0.25">
      <c r="A2" s="51">
        <v>1</v>
      </c>
      <c r="B2" s="61">
        <v>45969</v>
      </c>
      <c r="C2" s="50" t="s">
        <v>76</v>
      </c>
      <c r="D2" s="49">
        <v>1</v>
      </c>
      <c r="E2" s="51">
        <v>20</v>
      </c>
      <c r="F2" s="64">
        <v>18720</v>
      </c>
      <c r="G2" s="58">
        <v>45969</v>
      </c>
      <c r="H2" s="67">
        <v>20000</v>
      </c>
      <c r="I2" s="53" t="s">
        <v>85</v>
      </c>
      <c r="J2" s="53" t="s">
        <v>86</v>
      </c>
      <c r="K2" s="53" t="s">
        <v>89</v>
      </c>
    </row>
    <row r="3" spans="1:11" ht="21.95" customHeight="1" x14ac:dyDescent="0.25">
      <c r="A3" s="51">
        <v>2</v>
      </c>
      <c r="B3" s="61">
        <v>45985</v>
      </c>
      <c r="C3" s="50" t="s">
        <v>76</v>
      </c>
      <c r="D3" s="49">
        <v>2</v>
      </c>
      <c r="E3" s="51">
        <v>50</v>
      </c>
      <c r="F3" s="64">
        <v>35480</v>
      </c>
      <c r="G3" s="58">
        <v>45985</v>
      </c>
      <c r="H3" s="67">
        <v>30000</v>
      </c>
      <c r="I3" s="53" t="s">
        <v>85</v>
      </c>
      <c r="J3" s="53" t="s">
        <v>86</v>
      </c>
      <c r="K3" s="53" t="s">
        <v>89</v>
      </c>
    </row>
    <row r="4" spans="1:11" ht="21.95" customHeight="1" x14ac:dyDescent="0.25">
      <c r="A4" s="51">
        <v>3</v>
      </c>
      <c r="B4" s="61">
        <v>45992</v>
      </c>
      <c r="C4" s="50" t="s">
        <v>76</v>
      </c>
      <c r="D4" s="49">
        <v>3</v>
      </c>
      <c r="E4" s="51">
        <v>120</v>
      </c>
      <c r="F4" s="64">
        <v>96660</v>
      </c>
      <c r="G4" s="58">
        <v>45996</v>
      </c>
      <c r="H4" s="67">
        <v>30000</v>
      </c>
      <c r="I4" s="53" t="s">
        <v>85</v>
      </c>
      <c r="J4" s="53" t="s">
        <v>86</v>
      </c>
      <c r="K4" s="53"/>
    </row>
    <row r="5" spans="1:11" ht="21.95" customHeight="1" x14ac:dyDescent="0.25">
      <c r="A5" s="51">
        <v>4</v>
      </c>
      <c r="B5" s="61">
        <v>46020</v>
      </c>
      <c r="C5" s="50" t="s">
        <v>76</v>
      </c>
      <c r="D5" s="49"/>
      <c r="E5" s="51"/>
      <c r="F5" s="64"/>
      <c r="H5" s="67">
        <v>60000</v>
      </c>
      <c r="I5" s="53" t="s">
        <v>85</v>
      </c>
      <c r="J5" s="53" t="s">
        <v>86</v>
      </c>
      <c r="K5" s="53"/>
    </row>
    <row r="6" spans="1:11" ht="21.95" customHeight="1" x14ac:dyDescent="0.25">
      <c r="A6" s="51">
        <v>5</v>
      </c>
      <c r="B6" s="61">
        <v>46043</v>
      </c>
      <c r="C6" s="50" t="s">
        <v>76</v>
      </c>
      <c r="D6" s="49">
        <v>4</v>
      </c>
      <c r="E6" s="51">
        <v>40</v>
      </c>
      <c r="F6" s="64">
        <v>44420</v>
      </c>
      <c r="G6" s="58">
        <v>46054</v>
      </c>
      <c r="H6" s="67">
        <v>20000</v>
      </c>
      <c r="I6" s="53" t="s">
        <v>85</v>
      </c>
      <c r="J6" s="53" t="s">
        <v>86</v>
      </c>
      <c r="K6" s="53"/>
    </row>
    <row r="7" spans="1:11" ht="21.95" customHeight="1" x14ac:dyDescent="0.25">
      <c r="A7" s="51">
        <v>6</v>
      </c>
      <c r="B7" s="61">
        <v>46054</v>
      </c>
      <c r="C7" s="50" t="s">
        <v>76</v>
      </c>
      <c r="D7" s="49"/>
      <c r="E7" s="51"/>
      <c r="F7" s="64"/>
      <c r="G7" s="58">
        <v>46054</v>
      </c>
      <c r="H7" s="67">
        <v>20000</v>
      </c>
      <c r="I7" s="53" t="s">
        <v>85</v>
      </c>
      <c r="J7" s="53" t="s">
        <v>86</v>
      </c>
      <c r="K7" s="53"/>
    </row>
    <row r="8" spans="1:11" ht="21.95" customHeight="1" x14ac:dyDescent="0.25">
      <c r="A8" s="51">
        <v>7</v>
      </c>
      <c r="B8" s="61">
        <v>46097</v>
      </c>
      <c r="C8" s="50" t="s">
        <v>76</v>
      </c>
      <c r="D8" s="49">
        <v>5</v>
      </c>
      <c r="E8" s="51">
        <v>70</v>
      </c>
      <c r="F8" s="65">
        <v>65660</v>
      </c>
      <c r="G8" s="58"/>
      <c r="H8" s="67"/>
      <c r="I8" s="53"/>
      <c r="J8" s="53"/>
      <c r="K8" s="53"/>
    </row>
    <row r="9" spans="1:11" ht="21.95" customHeight="1" x14ac:dyDescent="0.25">
      <c r="A9" s="51">
        <v>8</v>
      </c>
      <c r="B9" s="61">
        <v>46071</v>
      </c>
      <c r="C9" s="50" t="s">
        <v>76</v>
      </c>
      <c r="D9" s="49"/>
      <c r="E9" s="52"/>
      <c r="F9" s="13"/>
      <c r="H9" s="67">
        <v>8780</v>
      </c>
      <c r="I9" s="53" t="s">
        <v>85</v>
      </c>
      <c r="J9" s="53" t="s">
        <v>86</v>
      </c>
      <c r="K9" s="54"/>
    </row>
    <row r="10" spans="1:11" ht="21.95" customHeight="1" x14ac:dyDescent="0.25">
      <c r="A10" s="51">
        <v>9</v>
      </c>
      <c r="B10" s="61">
        <v>46115</v>
      </c>
      <c r="C10" s="50" t="s">
        <v>76</v>
      </c>
      <c r="D10" s="49"/>
      <c r="E10" s="52"/>
      <c r="F10" s="13"/>
      <c r="H10" s="67">
        <v>35660</v>
      </c>
      <c r="I10" s="53" t="s">
        <v>85</v>
      </c>
      <c r="J10" s="53" t="s">
        <v>86</v>
      </c>
      <c r="K10" s="54"/>
    </row>
    <row r="11" spans="1:11" ht="21.95" customHeight="1" x14ac:dyDescent="0.25">
      <c r="A11" s="51">
        <v>10</v>
      </c>
      <c r="B11" s="62">
        <v>46100</v>
      </c>
      <c r="C11" s="50" t="s">
        <v>76</v>
      </c>
      <c r="D11" s="49"/>
      <c r="E11" s="52"/>
      <c r="F11" s="13"/>
      <c r="H11" s="68">
        <v>30000</v>
      </c>
      <c r="I11" s="53" t="s">
        <v>85</v>
      </c>
      <c r="J11" s="53" t="s">
        <v>86</v>
      </c>
      <c r="K11" s="54"/>
    </row>
    <row r="12" spans="1:11" ht="21.95" customHeight="1" x14ac:dyDescent="0.25">
      <c r="A12" s="51">
        <v>11</v>
      </c>
      <c r="B12" s="62">
        <v>46183</v>
      </c>
      <c r="C12" s="50" t="s">
        <v>76</v>
      </c>
      <c r="D12" s="49">
        <v>6</v>
      </c>
      <c r="E12" s="52">
        <v>25</v>
      </c>
      <c r="F12" s="13">
        <v>16250</v>
      </c>
      <c r="G12" s="59"/>
      <c r="H12" s="68"/>
      <c r="I12" s="54"/>
      <c r="J12" s="54"/>
      <c r="K12" s="54"/>
    </row>
    <row r="13" spans="1:11" ht="21.95" customHeight="1" x14ac:dyDescent="0.25">
      <c r="A13" s="51">
        <v>12</v>
      </c>
      <c r="B13" s="62">
        <v>46204</v>
      </c>
      <c r="C13" s="50" t="s">
        <v>76</v>
      </c>
      <c r="D13" s="49"/>
      <c r="E13" s="52"/>
      <c r="F13" s="13"/>
      <c r="G13" s="59"/>
      <c r="H13" s="68">
        <v>16250</v>
      </c>
      <c r="I13" s="53" t="s">
        <v>85</v>
      </c>
      <c r="J13" s="53" t="s">
        <v>86</v>
      </c>
      <c r="K13" s="54"/>
    </row>
    <row r="14" spans="1:11" ht="21.95" customHeight="1" x14ac:dyDescent="0.25">
      <c r="A14" s="51">
        <v>13</v>
      </c>
      <c r="B14" s="63">
        <v>46218</v>
      </c>
      <c r="C14" s="12" t="s">
        <v>76</v>
      </c>
      <c r="D14" s="49">
        <v>7</v>
      </c>
      <c r="E14" s="52"/>
      <c r="F14" s="13"/>
      <c r="G14" s="59"/>
      <c r="H14" s="68"/>
      <c r="I14" s="54"/>
      <c r="J14" s="54"/>
      <c r="K14" s="54"/>
    </row>
    <row r="15" spans="1:11" ht="21.95" customHeight="1" x14ac:dyDescent="0.25">
      <c r="A15" s="51">
        <v>14</v>
      </c>
      <c r="B15" s="63">
        <v>46233</v>
      </c>
      <c r="C15" s="12" t="s">
        <v>76</v>
      </c>
      <c r="D15" s="49"/>
      <c r="E15" s="52"/>
      <c r="F15" s="13"/>
      <c r="G15" s="59"/>
      <c r="H15" s="68"/>
      <c r="I15" s="54"/>
      <c r="J15" s="54"/>
      <c r="K15" s="54"/>
    </row>
    <row r="16" spans="1:11" ht="21.95" customHeight="1" x14ac:dyDescent="0.25">
      <c r="A16" s="51">
        <v>15</v>
      </c>
      <c r="B16" s="63"/>
      <c r="C16" s="12"/>
      <c r="D16" s="49"/>
      <c r="E16" s="52"/>
      <c r="F16" s="13"/>
      <c r="G16" s="59"/>
      <c r="H16" s="68"/>
      <c r="I16" s="54"/>
      <c r="J16" s="54"/>
      <c r="K16" s="54"/>
    </row>
    <row r="17" spans="1:11" ht="21.95" customHeight="1" x14ac:dyDescent="0.25">
      <c r="A17" s="51">
        <v>16</v>
      </c>
      <c r="B17" s="63"/>
      <c r="C17" s="12"/>
      <c r="D17" s="49"/>
      <c r="E17" s="52"/>
      <c r="F17" s="13"/>
      <c r="G17" s="59"/>
      <c r="H17" s="68"/>
      <c r="I17" s="54"/>
      <c r="J17" s="54"/>
      <c r="K17" s="54"/>
    </row>
    <row r="18" spans="1:11" ht="21.95" customHeight="1" x14ac:dyDescent="0.25">
      <c r="A18" s="51">
        <v>17</v>
      </c>
      <c r="B18" s="63"/>
      <c r="C18" s="12"/>
      <c r="D18" s="49"/>
      <c r="E18" s="52"/>
      <c r="F18" s="13"/>
      <c r="G18" s="59"/>
      <c r="H18" s="68"/>
      <c r="I18" s="54"/>
      <c r="J18" s="54"/>
      <c r="K18" s="54"/>
    </row>
    <row r="19" spans="1:11" ht="21.95" customHeight="1" x14ac:dyDescent="0.25">
      <c r="A19" s="51">
        <v>18</v>
      </c>
      <c r="B19" s="63"/>
      <c r="C19" s="12"/>
      <c r="D19" s="49"/>
      <c r="E19" s="52"/>
      <c r="F19" s="13"/>
      <c r="G19" s="59"/>
      <c r="H19" s="68"/>
      <c r="I19" s="54"/>
      <c r="J19" s="54"/>
      <c r="K19" s="54"/>
    </row>
    <row r="20" spans="1:11" ht="21.95" customHeight="1" x14ac:dyDescent="0.25">
      <c r="A20" s="51">
        <v>19</v>
      </c>
      <c r="B20" s="63"/>
      <c r="C20" s="12"/>
      <c r="D20" s="49"/>
      <c r="E20" s="52"/>
      <c r="F20" s="13"/>
      <c r="G20" s="59"/>
      <c r="H20" s="68"/>
      <c r="I20" s="54"/>
      <c r="J20" s="54"/>
      <c r="K20" s="54"/>
    </row>
    <row r="21" spans="1:11" ht="27.75" customHeight="1" x14ac:dyDescent="0.25">
      <c r="A21" s="55"/>
      <c r="B21" s="56" t="s">
        <v>66</v>
      </c>
      <c r="C21" s="56"/>
      <c r="D21" s="56"/>
      <c r="E21" s="56"/>
      <c r="F21" s="66">
        <f>SUM(F2:F20)</f>
        <v>277190</v>
      </c>
      <c r="G21" s="60"/>
      <c r="H21" s="69">
        <f>SUM(H2:H20)</f>
        <v>270690</v>
      </c>
      <c r="I21" s="56"/>
      <c r="J21" s="56"/>
      <c r="K21" s="72"/>
    </row>
    <row r="22" spans="1:11" ht="37.5" customHeight="1" x14ac:dyDescent="0.25">
      <c r="A22" s="47"/>
      <c r="B22" s="47" t="s">
        <v>87</v>
      </c>
      <c r="C22" s="47"/>
      <c r="D22" s="47"/>
      <c r="E22" s="47"/>
      <c r="F22" s="47"/>
      <c r="G22" s="47"/>
      <c r="H22" s="70">
        <f>F21-H21</f>
        <v>6500</v>
      </c>
      <c r="I22" s="47"/>
      <c r="J22" s="47"/>
      <c r="K22" s="47"/>
    </row>
    <row r="23" spans="1:11" ht="21.95" customHeight="1" x14ac:dyDescent="0.25">
      <c r="A23" s="47"/>
      <c r="B23" s="47"/>
      <c r="C23" s="47"/>
      <c r="D23" s="47"/>
      <c r="E23" s="47"/>
      <c r="F23" s="47"/>
      <c r="G23" s="47"/>
      <c r="H23" s="47"/>
      <c r="I23" s="47"/>
      <c r="J23" s="47"/>
      <c r="K23" s="47"/>
    </row>
    <row r="24" spans="1:11" ht="21.95" customHeight="1" x14ac:dyDescent="0.25">
      <c r="A24" s="47"/>
      <c r="B24" s="47"/>
      <c r="C24" s="47"/>
      <c r="D24" s="47"/>
      <c r="E24" s="47"/>
      <c r="F24" s="47"/>
      <c r="G24" s="47"/>
      <c r="H24" s="47"/>
      <c r="I24" s="47"/>
      <c r="J24" s="47"/>
      <c r="K24" s="47"/>
    </row>
    <row r="25" spans="1:11" ht="21.95" customHeight="1" x14ac:dyDescent="0.25">
      <c r="A25" s="47"/>
      <c r="B25" s="47"/>
      <c r="C25" s="47"/>
      <c r="D25" s="47"/>
      <c r="E25" s="47"/>
      <c r="F25" s="47"/>
      <c r="G25" s="47"/>
      <c r="H25" s="47"/>
      <c r="I25" s="47"/>
      <c r="J25" s="47"/>
      <c r="K25" s="47"/>
    </row>
    <row r="26" spans="1:11" ht="21.95" customHeight="1" x14ac:dyDescent="0.25">
      <c r="A26" s="47"/>
      <c r="B26" s="47"/>
      <c r="C26" s="47"/>
      <c r="D26" s="47"/>
      <c r="E26" s="47"/>
      <c r="F26" s="47"/>
      <c r="G26" s="47"/>
      <c r="H26" s="47"/>
      <c r="I26" s="47"/>
      <c r="J26" s="47"/>
      <c r="K26" s="47"/>
    </row>
    <row r="27" spans="1:11" ht="21.95" customHeight="1" x14ac:dyDescent="0.25">
      <c r="A27" s="47"/>
      <c r="B27" s="47"/>
      <c r="C27" s="47"/>
      <c r="D27" s="47"/>
      <c r="E27" s="47"/>
      <c r="F27" s="47"/>
      <c r="G27" s="47"/>
      <c r="H27" s="47"/>
      <c r="I27" s="47"/>
      <c r="J27" s="47"/>
      <c r="K27" s="47"/>
    </row>
    <row r="28" spans="1:11" ht="21.95" customHeight="1" x14ac:dyDescent="0.25">
      <c r="A28" s="47"/>
      <c r="B28" s="47"/>
      <c r="C28" s="47"/>
      <c r="D28" s="47"/>
      <c r="E28" s="47"/>
      <c r="F28" s="47"/>
      <c r="G28" s="47"/>
      <c r="H28" s="47"/>
      <c r="I28" s="47"/>
      <c r="J28" s="47"/>
      <c r="K28" s="47"/>
    </row>
    <row r="29" spans="1:11" ht="21.95" customHeight="1" x14ac:dyDescent="0.25">
      <c r="A29" s="47"/>
      <c r="B29" s="47"/>
      <c r="C29" s="47"/>
      <c r="D29" s="47"/>
      <c r="E29" s="47"/>
      <c r="F29" s="47"/>
      <c r="G29" s="47"/>
      <c r="H29" s="47"/>
      <c r="I29" s="47"/>
      <c r="J29" s="47"/>
      <c r="K29" s="47"/>
    </row>
    <row r="30" spans="1:11" ht="21.95" customHeight="1" x14ac:dyDescent="0.25">
      <c r="A30" s="47"/>
      <c r="B30" s="47"/>
      <c r="C30" s="47"/>
      <c r="D30" s="47"/>
      <c r="E30" s="47"/>
      <c r="F30" s="47"/>
      <c r="G30" s="47"/>
      <c r="H30" s="47"/>
      <c r="I30" s="47"/>
      <c r="J30" s="47"/>
      <c r="K30" s="47"/>
    </row>
    <row r="31" spans="1:11" ht="21.95" customHeight="1" x14ac:dyDescent="0.25"/>
    <row r="32" spans="1:11" ht="21.95" customHeight="1" x14ac:dyDescent="0.25"/>
    <row r="33" ht="21.95" customHeight="1" x14ac:dyDescent="0.25"/>
    <row r="34" ht="21.95" customHeight="1" x14ac:dyDescent="0.25"/>
    <row r="35" ht="21.95" customHeight="1" x14ac:dyDescent="0.25"/>
    <row r="36" ht="21.95" customHeight="1" x14ac:dyDescent="0.25"/>
    <row r="37" ht="21.9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1513B-3D06-4C65-8F10-9ADC44F69171}">
  <dimension ref="A1:M50"/>
  <sheetViews>
    <sheetView zoomScaleNormal="100" workbookViewId="0">
      <pane xSplit="9" ySplit="1" topLeftCell="J15" activePane="bottomRight" state="frozen"/>
      <selection pane="topRight" activeCell="I1" sqref="I1"/>
      <selection pane="bottomLeft" activeCell="A2" sqref="A2"/>
      <selection pane="bottomRight" activeCell="G31" sqref="G31"/>
    </sheetView>
  </sheetViews>
  <sheetFormatPr defaultRowHeight="15" x14ac:dyDescent="0.25"/>
  <cols>
    <col min="1" max="1" width="5.7109375" customWidth="1"/>
    <col min="2" max="2" width="11.28515625" customWidth="1"/>
    <col min="3" max="3" width="10.85546875" customWidth="1"/>
    <col min="4" max="4" width="11.140625" customWidth="1"/>
    <col min="5" max="6" width="13.28515625" customWidth="1"/>
    <col min="7" max="7" width="31.28515625" customWidth="1"/>
    <col min="9" max="9" width="9.42578125" style="8" customWidth="1"/>
    <col min="10" max="10" width="7" style="8" customWidth="1"/>
    <col min="13" max="13" width="12.5703125" customWidth="1"/>
    <col min="14" max="14" width="9.140625" customWidth="1"/>
  </cols>
  <sheetData>
    <row r="1" spans="1:13" ht="84.75" customHeight="1" x14ac:dyDescent="0.25">
      <c r="A1" s="35" t="s">
        <v>62</v>
      </c>
      <c r="B1" s="35" t="s">
        <v>0</v>
      </c>
      <c r="C1" s="35" t="s">
        <v>1</v>
      </c>
      <c r="D1" s="35" t="s">
        <v>2</v>
      </c>
      <c r="E1" s="35" t="s">
        <v>3</v>
      </c>
      <c r="F1" s="35" t="s">
        <v>112</v>
      </c>
      <c r="G1" s="35" t="s">
        <v>4</v>
      </c>
      <c r="H1" s="35" t="s">
        <v>5</v>
      </c>
      <c r="I1" s="35" t="s">
        <v>6</v>
      </c>
      <c r="J1" s="37" t="s">
        <v>72</v>
      </c>
      <c r="K1" s="37" t="s">
        <v>73</v>
      </c>
      <c r="L1" s="37" t="s">
        <v>7</v>
      </c>
      <c r="M1" s="37" t="s">
        <v>8</v>
      </c>
    </row>
    <row r="2" spans="1:13" ht="20.100000000000001" customHeight="1" x14ac:dyDescent="0.35">
      <c r="A2" s="25">
        <v>1</v>
      </c>
      <c r="B2" s="26"/>
      <c r="C2" s="1" t="s">
        <v>33</v>
      </c>
      <c r="D2" s="6">
        <v>46209</v>
      </c>
      <c r="E2" s="78"/>
      <c r="F2" s="78"/>
      <c r="G2" s="4" t="s">
        <v>90</v>
      </c>
      <c r="H2" s="27">
        <v>368</v>
      </c>
      <c r="I2" s="30">
        <v>20</v>
      </c>
      <c r="J2" s="43">
        <v>2</v>
      </c>
      <c r="K2" s="31">
        <v>200</v>
      </c>
      <c r="L2" s="31">
        <f t="shared" ref="L2:L49" si="0">H2*J2+K2</f>
        <v>936</v>
      </c>
      <c r="M2" s="32">
        <f t="shared" ref="M2:M49" si="1">L2*I2</f>
        <v>18720</v>
      </c>
    </row>
    <row r="3" spans="1:13" ht="20.100000000000001" customHeight="1" x14ac:dyDescent="0.35">
      <c r="A3" s="2"/>
      <c r="B3" s="3"/>
      <c r="C3" s="1" t="s">
        <v>33</v>
      </c>
      <c r="D3" s="6">
        <v>46209</v>
      </c>
      <c r="E3" s="78"/>
      <c r="F3" s="78"/>
      <c r="G3" s="4" t="s">
        <v>91</v>
      </c>
      <c r="H3" s="78"/>
      <c r="I3" s="24"/>
      <c r="J3" s="44">
        <v>2</v>
      </c>
      <c r="K3" s="20">
        <v>200</v>
      </c>
      <c r="L3" s="31">
        <f t="shared" si="0"/>
        <v>200</v>
      </c>
      <c r="M3" s="21">
        <f t="shared" si="1"/>
        <v>0</v>
      </c>
    </row>
    <row r="4" spans="1:13" ht="20.100000000000001" customHeight="1" x14ac:dyDescent="0.35">
      <c r="A4" s="2"/>
      <c r="B4" s="3"/>
      <c r="C4" s="1" t="s">
        <v>33</v>
      </c>
      <c r="D4" s="6">
        <v>46209</v>
      </c>
      <c r="E4" s="78"/>
      <c r="F4" s="78"/>
      <c r="G4" s="4" t="s">
        <v>94</v>
      </c>
      <c r="H4" s="78"/>
      <c r="I4" s="24"/>
      <c r="J4" s="44">
        <v>2</v>
      </c>
      <c r="K4" s="20">
        <v>200</v>
      </c>
      <c r="L4" s="31">
        <f t="shared" si="0"/>
        <v>200</v>
      </c>
      <c r="M4" s="21">
        <f t="shared" si="1"/>
        <v>0</v>
      </c>
    </row>
    <row r="5" spans="1:13" ht="20.100000000000001" customHeight="1" x14ac:dyDescent="0.35">
      <c r="A5" s="2"/>
      <c r="B5" s="3"/>
      <c r="C5" s="1"/>
      <c r="D5" s="6"/>
      <c r="E5" s="78"/>
      <c r="F5" s="78"/>
      <c r="G5" s="80" t="s">
        <v>95</v>
      </c>
      <c r="H5" s="78"/>
      <c r="I5" s="24"/>
      <c r="J5" s="44">
        <v>2</v>
      </c>
      <c r="K5" s="20">
        <v>200</v>
      </c>
      <c r="L5" s="31">
        <f t="shared" si="0"/>
        <v>200</v>
      </c>
      <c r="M5" s="21">
        <f t="shared" si="1"/>
        <v>0</v>
      </c>
    </row>
    <row r="6" spans="1:13" ht="20.100000000000001" customHeight="1" x14ac:dyDescent="0.35">
      <c r="A6" s="2"/>
      <c r="B6" s="3"/>
      <c r="C6" s="1"/>
      <c r="D6" s="6"/>
      <c r="E6" s="78"/>
      <c r="F6" s="78"/>
      <c r="G6" s="80" t="s">
        <v>96</v>
      </c>
      <c r="H6" s="78"/>
      <c r="I6" s="24"/>
      <c r="J6" s="44">
        <v>2</v>
      </c>
      <c r="K6" s="20">
        <v>200</v>
      </c>
      <c r="L6" s="31">
        <f t="shared" si="0"/>
        <v>200</v>
      </c>
      <c r="M6" s="21">
        <f t="shared" si="1"/>
        <v>0</v>
      </c>
    </row>
    <row r="7" spans="1:13" ht="20.100000000000001" customHeight="1" x14ac:dyDescent="0.35">
      <c r="A7" s="2"/>
      <c r="B7" s="3"/>
      <c r="C7" s="1"/>
      <c r="D7" s="6"/>
      <c r="E7" s="78"/>
      <c r="F7" s="78"/>
      <c r="G7" s="97" t="s">
        <v>97</v>
      </c>
      <c r="H7" s="78"/>
      <c r="I7" s="24"/>
      <c r="J7" s="44">
        <v>2</v>
      </c>
      <c r="K7" s="20">
        <v>200</v>
      </c>
      <c r="L7" s="31">
        <f t="shared" si="0"/>
        <v>200</v>
      </c>
      <c r="M7" s="21">
        <f t="shared" si="1"/>
        <v>0</v>
      </c>
    </row>
    <row r="8" spans="1:13" ht="20.100000000000001" customHeight="1" x14ac:dyDescent="0.35">
      <c r="A8" s="2"/>
      <c r="B8" s="3"/>
      <c r="C8" s="1"/>
      <c r="D8" s="6"/>
      <c r="E8" s="78"/>
      <c r="F8" s="78"/>
      <c r="G8" s="97" t="s">
        <v>98</v>
      </c>
      <c r="H8" s="78"/>
      <c r="I8" s="24"/>
      <c r="J8" s="44">
        <v>2</v>
      </c>
      <c r="K8" s="20">
        <v>200</v>
      </c>
      <c r="L8" s="31">
        <f t="shared" si="0"/>
        <v>200</v>
      </c>
      <c r="M8" s="21">
        <f t="shared" si="1"/>
        <v>0</v>
      </c>
    </row>
    <row r="9" spans="1:13" ht="20.100000000000001" customHeight="1" x14ac:dyDescent="0.35">
      <c r="A9" s="2"/>
      <c r="B9" s="3"/>
      <c r="C9" s="1"/>
      <c r="D9" s="6"/>
      <c r="E9" s="78"/>
      <c r="F9" s="78"/>
      <c r="G9" s="97" t="s">
        <v>99</v>
      </c>
      <c r="H9" s="78"/>
      <c r="I9" s="24"/>
      <c r="J9" s="44">
        <v>2</v>
      </c>
      <c r="K9" s="20">
        <v>200</v>
      </c>
      <c r="L9" s="31">
        <f t="shared" si="0"/>
        <v>200</v>
      </c>
      <c r="M9" s="21">
        <f t="shared" si="1"/>
        <v>0</v>
      </c>
    </row>
    <row r="10" spans="1:13" ht="20.100000000000001" customHeight="1" x14ac:dyDescent="0.35">
      <c r="A10" s="2"/>
      <c r="B10" s="3"/>
      <c r="C10" s="1"/>
      <c r="D10" s="6"/>
      <c r="E10" s="1"/>
      <c r="F10" s="1"/>
      <c r="G10" s="1" t="s">
        <v>100</v>
      </c>
      <c r="H10" s="1"/>
      <c r="I10" s="24"/>
      <c r="J10" s="44">
        <v>2</v>
      </c>
      <c r="K10" s="20">
        <v>200</v>
      </c>
      <c r="L10" s="31">
        <f t="shared" si="0"/>
        <v>200</v>
      </c>
      <c r="M10" s="21">
        <f t="shared" si="1"/>
        <v>0</v>
      </c>
    </row>
    <row r="11" spans="1:13" ht="20.100000000000001" customHeight="1" x14ac:dyDescent="0.35">
      <c r="A11" s="2"/>
      <c r="B11" s="3"/>
      <c r="C11" s="1"/>
      <c r="D11" s="6"/>
      <c r="E11" s="1"/>
      <c r="F11" s="1"/>
      <c r="G11" s="1" t="s">
        <v>101</v>
      </c>
      <c r="H11" s="1"/>
      <c r="I11" s="24"/>
      <c r="J11" s="44"/>
      <c r="K11" s="20"/>
      <c r="L11" s="31"/>
      <c r="M11" s="21"/>
    </row>
    <row r="12" spans="1:13" ht="20.100000000000001" customHeight="1" x14ac:dyDescent="0.35">
      <c r="A12" s="2"/>
      <c r="B12" s="3"/>
      <c r="C12" s="1"/>
      <c r="D12" s="6"/>
      <c r="E12" s="1"/>
      <c r="F12" s="1"/>
      <c r="G12" s="1" t="s">
        <v>102</v>
      </c>
      <c r="H12" s="1"/>
      <c r="I12" s="24"/>
      <c r="J12" s="44"/>
      <c r="K12" s="20"/>
      <c r="L12" s="31"/>
      <c r="M12" s="21"/>
    </row>
    <row r="13" spans="1:13" ht="20.100000000000001" customHeight="1" x14ac:dyDescent="0.35">
      <c r="A13" s="2"/>
      <c r="B13" s="3"/>
      <c r="C13" s="1"/>
      <c r="D13" s="6"/>
      <c r="E13" s="1"/>
      <c r="F13" s="1"/>
      <c r="G13" s="1" t="s">
        <v>107</v>
      </c>
      <c r="H13" s="1"/>
      <c r="I13" s="24"/>
      <c r="J13" s="44"/>
      <c r="K13" s="20"/>
      <c r="L13" s="31"/>
      <c r="M13" s="21"/>
    </row>
    <row r="14" spans="1:13" ht="20.100000000000001" customHeight="1" x14ac:dyDescent="0.35">
      <c r="A14" s="2"/>
      <c r="B14" s="3"/>
      <c r="C14" s="1"/>
      <c r="D14" s="6"/>
      <c r="E14" s="1"/>
      <c r="F14" s="1"/>
      <c r="G14" s="1" t="s">
        <v>103</v>
      </c>
      <c r="H14" s="1"/>
      <c r="I14" s="24"/>
      <c r="J14" s="44"/>
      <c r="K14" s="20"/>
      <c r="L14" s="31"/>
      <c r="M14" s="21"/>
    </row>
    <row r="15" spans="1:13" ht="20.100000000000001" customHeight="1" x14ac:dyDescent="0.35">
      <c r="A15" s="2"/>
      <c r="B15" s="3"/>
      <c r="C15" s="1"/>
      <c r="D15" s="6"/>
      <c r="E15" s="1"/>
      <c r="F15" s="1"/>
      <c r="G15" s="1" t="s">
        <v>104</v>
      </c>
      <c r="H15" s="1"/>
      <c r="I15" s="24"/>
      <c r="J15" s="44"/>
      <c r="K15" s="20"/>
      <c r="L15" s="31"/>
      <c r="M15" s="21"/>
    </row>
    <row r="16" spans="1:13" ht="20.100000000000001" customHeight="1" x14ac:dyDescent="0.35">
      <c r="A16" s="2"/>
      <c r="B16" s="3"/>
      <c r="C16" s="1"/>
      <c r="D16" s="6"/>
      <c r="E16" s="1"/>
      <c r="F16" s="1"/>
      <c r="G16" s="1" t="s">
        <v>105</v>
      </c>
      <c r="H16" s="1"/>
      <c r="I16" s="24"/>
      <c r="J16" s="44"/>
      <c r="K16" s="20"/>
      <c r="L16" s="31"/>
      <c r="M16" s="21"/>
    </row>
    <row r="17" spans="1:13" ht="20.100000000000001" customHeight="1" x14ac:dyDescent="0.35">
      <c r="A17" s="2"/>
      <c r="B17" s="3"/>
      <c r="C17" s="1"/>
      <c r="D17" s="6"/>
      <c r="E17" s="1"/>
      <c r="F17" s="1"/>
      <c r="G17" s="1"/>
      <c r="H17" s="1"/>
      <c r="I17" s="24"/>
      <c r="J17" s="44"/>
      <c r="K17" s="20"/>
      <c r="L17" s="31"/>
      <c r="M17" s="21"/>
    </row>
    <row r="18" spans="1:13" ht="20.100000000000001" customHeight="1" x14ac:dyDescent="0.35">
      <c r="A18" s="2"/>
      <c r="B18" s="3"/>
      <c r="C18" s="1"/>
      <c r="D18" s="6"/>
      <c r="E18" s="1"/>
      <c r="F18" s="1"/>
      <c r="G18" s="1" t="s">
        <v>106</v>
      </c>
      <c r="H18" s="1"/>
      <c r="I18" s="24"/>
      <c r="J18" s="44"/>
      <c r="K18" s="20"/>
      <c r="L18" s="31"/>
      <c r="M18" s="21"/>
    </row>
    <row r="19" spans="1:13" ht="20.100000000000001" customHeight="1" x14ac:dyDescent="0.35">
      <c r="A19" s="2"/>
      <c r="B19" s="3"/>
      <c r="C19" s="1"/>
      <c r="D19" s="6"/>
      <c r="E19" s="1"/>
      <c r="F19" s="1"/>
      <c r="G19" s="1"/>
      <c r="H19" s="1"/>
      <c r="I19" s="24"/>
      <c r="J19" s="44"/>
      <c r="K19" s="20"/>
      <c r="L19" s="31"/>
      <c r="M19" s="21"/>
    </row>
    <row r="20" spans="1:13" ht="20.100000000000001" customHeight="1" x14ac:dyDescent="0.35">
      <c r="A20" s="2"/>
      <c r="B20" s="3"/>
      <c r="C20" s="1"/>
      <c r="D20" s="6"/>
      <c r="E20" s="1"/>
      <c r="F20" s="1"/>
      <c r="G20" s="1" t="s">
        <v>108</v>
      </c>
      <c r="H20" s="1"/>
      <c r="I20" s="24"/>
      <c r="J20" s="44"/>
      <c r="K20" s="20"/>
      <c r="L20" s="31"/>
      <c r="M20" s="21"/>
    </row>
    <row r="21" spans="1:13" ht="20.100000000000001" customHeight="1" x14ac:dyDescent="0.35">
      <c r="A21" s="2"/>
      <c r="B21" s="3"/>
      <c r="C21" s="1"/>
      <c r="D21" s="6"/>
      <c r="E21" s="1"/>
      <c r="F21" s="1"/>
      <c r="G21" s="1" t="s">
        <v>109</v>
      </c>
      <c r="H21" s="1"/>
      <c r="I21" s="24"/>
      <c r="J21" s="44"/>
      <c r="K21" s="20"/>
      <c r="L21" s="31"/>
      <c r="M21" s="21"/>
    </row>
    <row r="22" spans="1:13" ht="20.100000000000001" customHeight="1" x14ac:dyDescent="0.35">
      <c r="A22" s="2"/>
      <c r="B22" s="3"/>
      <c r="C22" s="1"/>
      <c r="D22" s="6"/>
      <c r="E22" s="1"/>
      <c r="F22" s="1"/>
      <c r="G22" s="1"/>
      <c r="H22" s="1"/>
      <c r="I22" s="24"/>
      <c r="J22" s="44"/>
      <c r="K22" s="20"/>
      <c r="L22" s="31"/>
      <c r="M22" s="21"/>
    </row>
    <row r="23" spans="1:13" ht="20.100000000000001" customHeight="1" x14ac:dyDescent="0.35">
      <c r="A23" s="2"/>
      <c r="B23" s="3"/>
      <c r="C23" s="1"/>
      <c r="D23" s="6"/>
      <c r="E23" s="1"/>
      <c r="F23" s="1" t="s">
        <v>113</v>
      </c>
      <c r="G23" s="1" t="s">
        <v>111</v>
      </c>
      <c r="H23" s="1"/>
      <c r="I23" s="24"/>
      <c r="J23" s="44"/>
      <c r="K23" s="20"/>
      <c r="L23" s="31"/>
      <c r="M23" s="21"/>
    </row>
    <row r="24" spans="1:13" ht="20.100000000000001" customHeight="1" x14ac:dyDescent="0.35">
      <c r="A24" s="2"/>
      <c r="B24" s="3"/>
      <c r="C24" s="1"/>
      <c r="D24" s="6"/>
      <c r="E24" s="1"/>
      <c r="F24" s="1" t="s">
        <v>113</v>
      </c>
      <c r="G24" s="1" t="s">
        <v>114</v>
      </c>
      <c r="H24" s="1"/>
      <c r="I24" s="24"/>
      <c r="J24" s="44"/>
      <c r="K24" s="20"/>
      <c r="L24" s="31"/>
      <c r="M24" s="21"/>
    </row>
    <row r="25" spans="1:13" ht="20.100000000000001" customHeight="1" x14ac:dyDescent="0.35">
      <c r="A25" s="2"/>
      <c r="B25" s="3"/>
      <c r="C25" s="1"/>
      <c r="D25" s="6"/>
      <c r="E25" s="1"/>
      <c r="F25" s="1" t="s">
        <v>113</v>
      </c>
      <c r="G25" s="1" t="s">
        <v>115</v>
      </c>
      <c r="H25" s="1"/>
      <c r="I25" s="24"/>
      <c r="J25" s="44"/>
      <c r="K25" s="20"/>
      <c r="L25" s="31"/>
      <c r="M25" s="21"/>
    </row>
    <row r="26" spans="1:13" ht="20.100000000000001" customHeight="1" x14ac:dyDescent="0.35">
      <c r="A26" s="2"/>
      <c r="B26" s="3"/>
      <c r="C26" s="1"/>
      <c r="D26" s="6"/>
      <c r="E26" s="1"/>
      <c r="F26" s="1" t="s">
        <v>113</v>
      </c>
      <c r="G26" s="1" t="s">
        <v>116</v>
      </c>
      <c r="H26" s="1"/>
      <c r="I26" s="24"/>
      <c r="J26" s="44"/>
      <c r="K26" s="20"/>
      <c r="L26" s="31"/>
      <c r="M26" s="21"/>
    </row>
    <row r="27" spans="1:13" ht="20.100000000000001" customHeight="1" x14ac:dyDescent="0.35">
      <c r="A27" s="2"/>
      <c r="B27" s="3"/>
      <c r="C27" s="1"/>
      <c r="D27" s="6"/>
      <c r="E27" s="1"/>
      <c r="F27" s="1" t="s">
        <v>113</v>
      </c>
      <c r="G27" s="1" t="s">
        <v>117</v>
      </c>
      <c r="H27" s="1"/>
      <c r="I27" s="24"/>
      <c r="J27" s="44"/>
      <c r="K27" s="20"/>
      <c r="L27" s="31"/>
      <c r="M27" s="21"/>
    </row>
    <row r="28" spans="1:13" ht="20.100000000000001" customHeight="1" x14ac:dyDescent="0.35">
      <c r="A28" s="2"/>
      <c r="B28" s="3"/>
      <c r="C28" s="1"/>
      <c r="D28" s="6"/>
      <c r="E28" s="1"/>
      <c r="F28" s="1"/>
      <c r="G28" s="1" t="s">
        <v>118</v>
      </c>
      <c r="H28" s="1"/>
      <c r="I28" s="24"/>
      <c r="J28" s="44"/>
      <c r="K28" s="20"/>
      <c r="L28" s="31"/>
      <c r="M28" s="21"/>
    </row>
    <row r="29" spans="1:13" ht="20.100000000000001" customHeight="1" x14ac:dyDescent="0.35">
      <c r="A29" s="2"/>
      <c r="B29" s="3"/>
      <c r="C29" s="1"/>
      <c r="D29" s="6"/>
      <c r="E29" s="1"/>
      <c r="F29" s="1"/>
      <c r="G29" s="1" t="s">
        <v>119</v>
      </c>
      <c r="H29" s="1"/>
      <c r="I29" s="24"/>
      <c r="J29" s="44"/>
      <c r="K29" s="20"/>
      <c r="L29" s="31"/>
      <c r="M29" s="21"/>
    </row>
    <row r="30" spans="1:13" ht="20.100000000000001" customHeight="1" x14ac:dyDescent="0.35">
      <c r="A30" s="2"/>
      <c r="B30" s="3"/>
      <c r="C30" s="1"/>
      <c r="D30" s="6"/>
      <c r="E30" s="1"/>
      <c r="F30" s="1"/>
      <c r="G30" s="1" t="s">
        <v>120</v>
      </c>
      <c r="H30" s="1"/>
      <c r="I30" s="24"/>
      <c r="J30" s="44"/>
      <c r="K30" s="20"/>
      <c r="L30" s="31"/>
      <c r="M30" s="21"/>
    </row>
    <row r="31" spans="1:13" ht="20.100000000000001" customHeight="1" x14ac:dyDescent="0.35">
      <c r="A31" s="2"/>
      <c r="B31" s="3"/>
      <c r="C31" s="1"/>
      <c r="D31" s="6"/>
      <c r="E31" s="1"/>
      <c r="F31" s="1"/>
      <c r="G31" s="1"/>
      <c r="H31" s="1"/>
      <c r="I31" s="24"/>
      <c r="J31" s="44"/>
      <c r="K31" s="20"/>
      <c r="L31" s="31"/>
      <c r="M31" s="21"/>
    </row>
    <row r="32" spans="1:13" ht="20.100000000000001" customHeight="1" x14ac:dyDescent="0.35">
      <c r="A32" s="2"/>
      <c r="B32" s="3"/>
      <c r="C32" s="1"/>
      <c r="D32" s="6"/>
      <c r="E32" s="1"/>
      <c r="F32" s="1"/>
      <c r="G32" s="1"/>
      <c r="H32" s="1"/>
      <c r="I32" s="24"/>
      <c r="J32" s="44"/>
      <c r="K32" s="20"/>
      <c r="L32" s="31"/>
      <c r="M32" s="21"/>
    </row>
    <row r="33" spans="1:13" ht="20.100000000000001" customHeight="1" x14ac:dyDescent="0.35">
      <c r="A33" s="2"/>
      <c r="B33" s="3"/>
      <c r="C33" s="1"/>
      <c r="D33" s="6"/>
      <c r="E33" s="1"/>
      <c r="F33" s="1"/>
      <c r="G33" s="1"/>
      <c r="H33" s="1"/>
      <c r="I33" s="24"/>
      <c r="J33" s="44"/>
      <c r="K33" s="20"/>
      <c r="L33" s="31"/>
      <c r="M33" s="21"/>
    </row>
    <row r="34" spans="1:13" ht="20.100000000000001" customHeight="1" x14ac:dyDescent="0.35">
      <c r="A34" s="2"/>
      <c r="B34" s="3"/>
      <c r="C34" s="1"/>
      <c r="D34" s="6"/>
      <c r="E34" s="1"/>
      <c r="F34" s="1"/>
      <c r="G34" s="1"/>
      <c r="H34" s="1"/>
      <c r="I34" s="24"/>
      <c r="J34" s="44"/>
      <c r="K34" s="20"/>
      <c r="L34" s="31"/>
      <c r="M34" s="21"/>
    </row>
    <row r="35" spans="1:13" ht="20.100000000000001" customHeight="1" x14ac:dyDescent="0.35">
      <c r="A35" s="2"/>
      <c r="B35" s="3"/>
      <c r="C35" s="1"/>
      <c r="D35" s="6"/>
      <c r="E35" s="1"/>
      <c r="F35" s="1"/>
      <c r="G35" s="1"/>
      <c r="H35" s="1"/>
      <c r="I35" s="24"/>
      <c r="J35" s="44"/>
      <c r="K35" s="20"/>
      <c r="L35" s="31"/>
      <c r="M35" s="21"/>
    </row>
    <row r="36" spans="1:13" ht="20.100000000000001" customHeight="1" x14ac:dyDescent="0.35">
      <c r="A36" s="2"/>
      <c r="B36" s="3"/>
      <c r="C36" s="1"/>
      <c r="D36" s="6"/>
      <c r="E36" s="1"/>
      <c r="F36" s="1"/>
      <c r="G36" s="1"/>
      <c r="H36" s="1"/>
      <c r="I36" s="24"/>
      <c r="J36" s="44"/>
      <c r="K36" s="20"/>
      <c r="L36" s="31"/>
      <c r="M36" s="21"/>
    </row>
    <row r="37" spans="1:13" ht="20.100000000000001" customHeight="1" x14ac:dyDescent="0.35">
      <c r="A37" s="2"/>
      <c r="B37" s="3"/>
      <c r="C37" s="1"/>
      <c r="D37" s="6"/>
      <c r="E37" s="1"/>
      <c r="F37" s="1"/>
      <c r="G37" s="1"/>
      <c r="H37" s="1"/>
      <c r="I37" s="24"/>
      <c r="J37" s="44"/>
      <c r="K37" s="20"/>
      <c r="L37" s="31"/>
      <c r="M37" s="21"/>
    </row>
    <row r="38" spans="1:13" ht="20.100000000000001" customHeight="1" x14ac:dyDescent="0.35">
      <c r="A38" s="2"/>
      <c r="B38" s="3"/>
      <c r="C38" s="1"/>
      <c r="D38" s="6"/>
      <c r="E38" s="1"/>
      <c r="F38" s="1"/>
      <c r="G38" s="1"/>
      <c r="H38" s="1"/>
      <c r="I38" s="24"/>
      <c r="J38" s="44"/>
      <c r="K38" s="20"/>
      <c r="L38" s="31"/>
      <c r="M38" s="21"/>
    </row>
    <row r="39" spans="1:13" ht="20.100000000000001" customHeight="1" x14ac:dyDescent="0.35">
      <c r="A39" s="2"/>
      <c r="B39" s="3"/>
      <c r="C39" s="1"/>
      <c r="D39" s="6"/>
      <c r="E39" s="1"/>
      <c r="F39" s="1"/>
      <c r="G39" s="1"/>
      <c r="H39" s="1"/>
      <c r="I39" s="24"/>
      <c r="J39" s="44"/>
      <c r="K39" s="20"/>
      <c r="L39" s="31"/>
      <c r="M39" s="21"/>
    </row>
    <row r="40" spans="1:13" ht="20.100000000000001" customHeight="1" x14ac:dyDescent="0.35">
      <c r="A40" s="2"/>
      <c r="B40" s="3"/>
      <c r="C40" s="1"/>
      <c r="D40" s="6"/>
      <c r="E40" s="1"/>
      <c r="F40" s="1"/>
      <c r="G40" s="1"/>
      <c r="H40" s="1"/>
      <c r="I40" s="24"/>
      <c r="J40" s="44"/>
      <c r="K40" s="20"/>
      <c r="L40" s="31"/>
      <c r="M40" s="21"/>
    </row>
    <row r="41" spans="1:13" ht="20.100000000000001" customHeight="1" x14ac:dyDescent="0.35">
      <c r="A41" s="2"/>
      <c r="B41" s="3"/>
      <c r="C41" s="1"/>
      <c r="D41" s="6"/>
      <c r="E41" s="1"/>
      <c r="F41" s="1"/>
      <c r="G41" s="1"/>
      <c r="H41" s="1"/>
      <c r="I41" s="24"/>
      <c r="J41" s="44"/>
      <c r="K41" s="20"/>
      <c r="L41" s="31"/>
      <c r="M41" s="21"/>
    </row>
    <row r="42" spans="1:13" ht="20.100000000000001" customHeight="1" x14ac:dyDescent="0.35">
      <c r="A42" s="2"/>
      <c r="B42" s="3"/>
      <c r="C42" s="1"/>
      <c r="D42" s="6"/>
      <c r="E42" s="1"/>
      <c r="F42" s="1"/>
      <c r="G42" s="1"/>
      <c r="H42" s="1"/>
      <c r="I42" s="24"/>
      <c r="J42" s="44"/>
      <c r="K42" s="20"/>
      <c r="L42" s="31"/>
      <c r="M42" s="21"/>
    </row>
    <row r="43" spans="1:13" ht="20.100000000000001" customHeight="1" x14ac:dyDescent="0.35">
      <c r="A43" s="2"/>
      <c r="B43" s="3"/>
      <c r="C43" s="1"/>
      <c r="D43" s="6"/>
      <c r="E43" s="1"/>
      <c r="F43" s="1"/>
      <c r="G43" s="1"/>
      <c r="H43" s="1"/>
      <c r="I43" s="24"/>
      <c r="J43" s="44"/>
      <c r="K43" s="20"/>
      <c r="L43" s="31"/>
      <c r="M43" s="21"/>
    </row>
    <row r="44" spans="1:13" ht="20.100000000000001" customHeight="1" x14ac:dyDescent="0.35">
      <c r="A44" s="2"/>
      <c r="B44" s="3"/>
      <c r="C44" s="1"/>
      <c r="D44" s="6"/>
      <c r="E44" s="1"/>
      <c r="F44" s="1"/>
      <c r="G44" s="1"/>
      <c r="H44" s="1"/>
      <c r="I44" s="24"/>
      <c r="J44" s="44"/>
      <c r="K44" s="20"/>
      <c r="L44" s="31"/>
      <c r="M44" s="21"/>
    </row>
    <row r="45" spans="1:13" ht="20.100000000000001" customHeight="1" x14ac:dyDescent="0.35">
      <c r="A45" s="2"/>
      <c r="B45" s="3"/>
      <c r="C45" s="1"/>
      <c r="D45" s="6"/>
      <c r="E45" s="1"/>
      <c r="F45" s="1"/>
      <c r="G45" s="1"/>
      <c r="H45" s="1"/>
      <c r="I45" s="24"/>
      <c r="J45" s="44"/>
      <c r="K45" s="20"/>
      <c r="L45" s="31"/>
      <c r="M45" s="21"/>
    </row>
    <row r="46" spans="1:13" ht="20.100000000000001" customHeight="1" x14ac:dyDescent="0.35">
      <c r="A46" s="2"/>
      <c r="B46" s="3"/>
      <c r="C46" s="1"/>
      <c r="D46" s="6"/>
      <c r="E46" s="1"/>
      <c r="F46" s="1"/>
      <c r="G46" s="1"/>
      <c r="H46" s="1"/>
      <c r="I46" s="24"/>
      <c r="J46" s="44"/>
      <c r="K46" s="20"/>
      <c r="L46" s="31"/>
      <c r="M46" s="21"/>
    </row>
    <row r="47" spans="1:13" ht="20.100000000000001" customHeight="1" x14ac:dyDescent="0.35">
      <c r="A47" s="2"/>
      <c r="B47" s="3"/>
      <c r="C47" s="1"/>
      <c r="D47" s="6"/>
      <c r="E47" s="1"/>
      <c r="F47" s="1"/>
      <c r="G47" s="1"/>
      <c r="H47" s="1"/>
      <c r="I47" s="24"/>
      <c r="J47" s="44"/>
      <c r="K47" s="20"/>
      <c r="L47" s="31"/>
      <c r="M47" s="21"/>
    </row>
    <row r="48" spans="1:13" ht="20.100000000000001" customHeight="1" x14ac:dyDescent="0.35">
      <c r="A48" s="2"/>
      <c r="B48" s="3"/>
      <c r="C48" s="1"/>
      <c r="D48" s="6"/>
      <c r="E48" s="1"/>
      <c r="F48" s="1"/>
      <c r="G48" s="1"/>
      <c r="H48" s="1"/>
      <c r="I48" s="24"/>
      <c r="J48" s="44"/>
      <c r="K48" s="20"/>
      <c r="L48" s="31"/>
      <c r="M48" s="21"/>
    </row>
    <row r="49" spans="1:13" ht="20.100000000000001" customHeight="1" x14ac:dyDescent="0.35">
      <c r="A49" s="2"/>
      <c r="B49" s="3"/>
      <c r="C49" s="1"/>
      <c r="D49" s="6"/>
      <c r="E49" s="1"/>
      <c r="F49" s="1"/>
      <c r="G49" s="1"/>
      <c r="H49" s="1"/>
      <c r="I49" s="24"/>
      <c r="J49" s="44">
        <v>2</v>
      </c>
      <c r="K49" s="20">
        <v>200</v>
      </c>
      <c r="L49" s="31">
        <f t="shared" si="0"/>
        <v>200</v>
      </c>
      <c r="M49" s="21">
        <f t="shared" si="1"/>
        <v>0</v>
      </c>
    </row>
    <row r="50" spans="1:13" ht="32.25" customHeight="1" x14ac:dyDescent="0.25">
      <c r="A50" s="9"/>
      <c r="B50" s="10" t="s">
        <v>66</v>
      </c>
      <c r="C50" s="9"/>
      <c r="D50" s="11"/>
      <c r="E50" s="9"/>
      <c r="F50" s="9"/>
      <c r="G50" s="9"/>
      <c r="H50" s="9"/>
      <c r="I50" s="10">
        <f>SUM(I2:I49)</f>
        <v>20</v>
      </c>
      <c r="J50" s="45"/>
      <c r="K50" s="22"/>
      <c r="L50" s="22"/>
      <c r="M50" s="23">
        <f>SUM(M2:M49)</f>
        <v>18720</v>
      </c>
    </row>
  </sheetData>
  <autoFilter ref="A1:M2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BooksPrint</vt:lpstr>
      <vt:lpstr>Summary Pivot</vt:lpstr>
      <vt:lpstr>Payment</vt:lpstr>
      <vt:lpstr>New Books to Print</vt:lpstr>
      <vt:lpstr>'New Books to Print'!BooksPrint</vt:lpstr>
      <vt:lpstr>BooksPrint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Tariq Sohail Badar</dc:creator>
  <cp:lastModifiedBy>Tariq Sohail Badar</cp:lastModifiedBy>
  <dcterms:created xsi:type="dcterms:W3CDTF">2026-07-06T06:44:58Z</dcterms:created>
  <dcterms:modified xsi:type="dcterms:W3CDTF">2026-07-15T10:32:15Z</dcterms:modified>
</cp:coreProperties>
</file>